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S-projekt\OKO Zlín - Tř. T. Bati\odevzdáno 2020_04_17\soupisy prací\IE\neuznatelné\"/>
    </mc:Choice>
  </mc:AlternateContent>
  <xr:revisionPtr revIDLastSave="0" documentId="8_{83CEA071-1225-4695-983C-FF202298DE37}" xr6:coauthVersionLast="45" xr6:coauthVersionMax="45" xr10:uidLastSave="{00000000-0000-0000-0000-000000000000}"/>
  <bookViews>
    <workbookView xWindow="-120" yWindow="-120" windowWidth="29040" windowHeight="1686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4 1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04 1b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04 1b Pol'!$A$1:$X$121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1" i="1" l="1"/>
  <c r="I60" i="1"/>
  <c r="I62" i="1" s="1"/>
  <c r="J61" i="1" s="1"/>
  <c r="I59" i="1"/>
  <c r="I58" i="1"/>
  <c r="I57" i="1"/>
  <c r="I56" i="1"/>
  <c r="G41" i="1"/>
  <c r="F41" i="1"/>
  <c r="H41" i="1" s="1"/>
  <c r="I41" i="1" s="1"/>
  <c r="G40" i="1"/>
  <c r="F40" i="1"/>
  <c r="G39" i="1"/>
  <c r="F39" i="1"/>
  <c r="G111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G21" i="12"/>
  <c r="M21" i="12" s="1"/>
  <c r="I21" i="12"/>
  <c r="K21" i="12"/>
  <c r="O21" i="12"/>
  <c r="Q21" i="12"/>
  <c r="V21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32" i="12"/>
  <c r="G31" i="12" s="1"/>
  <c r="I32" i="12"/>
  <c r="I31" i="12" s="1"/>
  <c r="K32" i="12"/>
  <c r="K31" i="12" s="1"/>
  <c r="O32" i="12"/>
  <c r="O31" i="12" s="1"/>
  <c r="Q32" i="12"/>
  <c r="Q31" i="12" s="1"/>
  <c r="V32" i="12"/>
  <c r="V31" i="12" s="1"/>
  <c r="G36" i="12"/>
  <c r="I36" i="12"/>
  <c r="K36" i="12"/>
  <c r="M36" i="12"/>
  <c r="O36" i="12"/>
  <c r="Q36" i="12"/>
  <c r="V36" i="12"/>
  <c r="G39" i="12"/>
  <c r="I39" i="12"/>
  <c r="K39" i="12"/>
  <c r="M39" i="12"/>
  <c r="O39" i="12"/>
  <c r="Q39" i="12"/>
  <c r="V39" i="12"/>
  <c r="G43" i="12"/>
  <c r="I43" i="12"/>
  <c r="K43" i="12"/>
  <c r="M43" i="12"/>
  <c r="O43" i="12"/>
  <c r="Q43" i="12"/>
  <c r="V43" i="12"/>
  <c r="G51" i="12"/>
  <c r="M51" i="12" s="1"/>
  <c r="I51" i="12"/>
  <c r="K51" i="12"/>
  <c r="O51" i="12"/>
  <c r="Q51" i="12"/>
  <c r="V51" i="12"/>
  <c r="G54" i="12"/>
  <c r="I54" i="12"/>
  <c r="K54" i="12"/>
  <c r="M54" i="12"/>
  <c r="O54" i="12"/>
  <c r="Q54" i="12"/>
  <c r="V54" i="12"/>
  <c r="G57" i="12"/>
  <c r="I57" i="12"/>
  <c r="K57" i="12"/>
  <c r="M57" i="12"/>
  <c r="O57" i="12"/>
  <c r="Q57" i="12"/>
  <c r="V57" i="12"/>
  <c r="G59" i="12"/>
  <c r="I59" i="12"/>
  <c r="K59" i="12"/>
  <c r="M59" i="12"/>
  <c r="O59" i="12"/>
  <c r="Q59" i="12"/>
  <c r="V59" i="12"/>
  <c r="G62" i="12"/>
  <c r="O62" i="12"/>
  <c r="G63" i="12"/>
  <c r="I63" i="12"/>
  <c r="I62" i="12" s="1"/>
  <c r="K63" i="12"/>
  <c r="K62" i="12" s="1"/>
  <c r="M63" i="12"/>
  <c r="M62" i="12" s="1"/>
  <c r="O63" i="12"/>
  <c r="Q63" i="12"/>
  <c r="Q62" i="12" s="1"/>
  <c r="V63" i="12"/>
  <c r="V62" i="12" s="1"/>
  <c r="G67" i="12"/>
  <c r="I67" i="12"/>
  <c r="K67" i="12"/>
  <c r="M67" i="12"/>
  <c r="O67" i="12"/>
  <c r="Q67" i="12"/>
  <c r="V67" i="12"/>
  <c r="G73" i="12"/>
  <c r="G72" i="12" s="1"/>
  <c r="I73" i="12"/>
  <c r="I72" i="12" s="1"/>
  <c r="K73" i="12"/>
  <c r="K72" i="12" s="1"/>
  <c r="O73" i="12"/>
  <c r="O72" i="12" s="1"/>
  <c r="Q73" i="12"/>
  <c r="Q72" i="12" s="1"/>
  <c r="V73" i="12"/>
  <c r="V72" i="12" s="1"/>
  <c r="G76" i="12"/>
  <c r="I76" i="12"/>
  <c r="K76" i="12"/>
  <c r="M76" i="12"/>
  <c r="O76" i="12"/>
  <c r="Q76" i="12"/>
  <c r="V76" i="12"/>
  <c r="G79" i="12"/>
  <c r="I79" i="12"/>
  <c r="K79" i="12"/>
  <c r="M79" i="12"/>
  <c r="O79" i="12"/>
  <c r="Q79" i="12"/>
  <c r="V79" i="12"/>
  <c r="G83" i="12"/>
  <c r="G82" i="12" s="1"/>
  <c r="I83" i="12"/>
  <c r="I82" i="12" s="1"/>
  <c r="K83" i="12"/>
  <c r="K82" i="12" s="1"/>
  <c r="O83" i="12"/>
  <c r="O82" i="12" s="1"/>
  <c r="Q83" i="12"/>
  <c r="Q82" i="12" s="1"/>
  <c r="V83" i="12"/>
  <c r="V82" i="12" s="1"/>
  <c r="G85" i="12"/>
  <c r="I85" i="12"/>
  <c r="K85" i="12"/>
  <c r="K84" i="12" s="1"/>
  <c r="M85" i="12"/>
  <c r="O85" i="12"/>
  <c r="Q85" i="12"/>
  <c r="V85" i="12"/>
  <c r="V84" i="12" s="1"/>
  <c r="G88" i="12"/>
  <c r="G84" i="12" s="1"/>
  <c r="I88" i="12"/>
  <c r="K88" i="12"/>
  <c r="M88" i="12"/>
  <c r="O88" i="12"/>
  <c r="O84" i="12" s="1"/>
  <c r="Q88" i="12"/>
  <c r="V88" i="12"/>
  <c r="G91" i="12"/>
  <c r="M91" i="12" s="1"/>
  <c r="I91" i="12"/>
  <c r="K91" i="12"/>
  <c r="O91" i="12"/>
  <c r="Q91" i="12"/>
  <c r="V91" i="12"/>
  <c r="G94" i="12"/>
  <c r="M94" i="12" s="1"/>
  <c r="I94" i="12"/>
  <c r="I84" i="12" s="1"/>
  <c r="K94" i="12"/>
  <c r="O94" i="12"/>
  <c r="Q94" i="12"/>
  <c r="Q84" i="12" s="1"/>
  <c r="V94" i="12"/>
  <c r="G98" i="12"/>
  <c r="I98" i="12"/>
  <c r="K98" i="12"/>
  <c r="M98" i="12"/>
  <c r="O98" i="12"/>
  <c r="Q98" i="12"/>
  <c r="V98" i="12"/>
  <c r="G103" i="12"/>
  <c r="I103" i="12"/>
  <c r="K103" i="12"/>
  <c r="M103" i="12"/>
  <c r="O103" i="12"/>
  <c r="Q103" i="12"/>
  <c r="V103" i="12"/>
  <c r="G106" i="12"/>
  <c r="M106" i="12" s="1"/>
  <c r="I106" i="12"/>
  <c r="K106" i="12"/>
  <c r="O106" i="12"/>
  <c r="Q106" i="12"/>
  <c r="V106" i="12"/>
  <c r="G109" i="12"/>
  <c r="M109" i="12" s="1"/>
  <c r="I109" i="12"/>
  <c r="K109" i="12"/>
  <c r="O109" i="12"/>
  <c r="Q109" i="12"/>
  <c r="V109" i="12"/>
  <c r="AE111" i="12"/>
  <c r="I20" i="1"/>
  <c r="I19" i="1"/>
  <c r="I18" i="1"/>
  <c r="I17" i="1"/>
  <c r="I16" i="1"/>
  <c r="AZ50" i="1"/>
  <c r="AZ49" i="1"/>
  <c r="AZ48" i="1"/>
  <c r="AZ47" i="1"/>
  <c r="AZ46" i="1"/>
  <c r="AZ45" i="1"/>
  <c r="F42" i="1"/>
  <c r="G23" i="1" s="1"/>
  <c r="G42" i="1"/>
  <c r="G25" i="1" s="1"/>
  <c r="A25" i="1" s="1"/>
  <c r="A26" i="1" s="1"/>
  <c r="G26" i="1" s="1"/>
  <c r="H40" i="1"/>
  <c r="I40" i="1" s="1"/>
  <c r="H39" i="1"/>
  <c r="H42" i="1" s="1"/>
  <c r="J56" i="1" l="1"/>
  <c r="J59" i="1"/>
  <c r="J57" i="1"/>
  <c r="J58" i="1"/>
  <c r="J60" i="1"/>
  <c r="G28" i="1"/>
  <c r="A23" i="1"/>
  <c r="A24" i="1" s="1"/>
  <c r="G24" i="1" s="1"/>
  <c r="A27" i="1" s="1"/>
  <c r="A29" i="1" s="1"/>
  <c r="G29" i="1" s="1"/>
  <c r="G27" i="1" s="1"/>
  <c r="M84" i="12"/>
  <c r="AF111" i="12"/>
  <c r="M83" i="12"/>
  <c r="M82" i="12" s="1"/>
  <c r="M73" i="12"/>
  <c r="M72" i="12" s="1"/>
  <c r="M32" i="12"/>
  <c r="M31" i="12" s="1"/>
  <c r="M9" i="12"/>
  <c r="M8" i="12" s="1"/>
  <c r="I39" i="1"/>
  <c r="I42" i="1" s="1"/>
  <c r="J41" i="1" s="1"/>
  <c r="I21" i="1"/>
  <c r="J28" i="1"/>
  <c r="J26" i="1"/>
  <c r="G38" i="1"/>
  <c r="F38" i="1"/>
  <c r="J23" i="1"/>
  <c r="J24" i="1"/>
  <c r="J25" i="1"/>
  <c r="J27" i="1"/>
  <c r="E24" i="1"/>
  <c r="E26" i="1"/>
  <c r="J62" i="1" l="1"/>
  <c r="J40" i="1"/>
  <c r="J39" i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15C1150E-3785-4BF9-8311-6A482908228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4BF9B19-ECD3-4D29-A92A-D78E9985028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<sst xmlns="http://schemas.openxmlformats.org/spreadsheetml/2006/main" count="524" uniqueCount="242">
  <si>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</si>
  <si>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</si>
  <si>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</si>
  <si>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</si>
  <si>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</si>
  <si>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</si>
  <si>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</si>
  <si>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</si>
  <si>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</si>
  <si>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</si>
  <si>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</si>
  <si>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</si>
  <si>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</si>
  <si>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</si>
  <si>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</si>
  <si>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</si>
  <si>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</si>
  <si>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</si>
  <si>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</si>
  <si>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</si>
  <si>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</si>
  <si>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</si>
  <si>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</si>
  <si>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</si>
  <si>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</si>
  <si>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</si>
  <si>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</si>
  <si>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</si>
  <si>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</si>
  <si>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</si>
  <si>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</si>
  <si>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</si>
  <si>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</si>
  <si>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</si>
  <si>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</si>
  <si>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</si>
  <si>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</si>
  <si>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</si>
  <si>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</si>
  <si>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</si>
  <si>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</si>
  <si>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</si>
  <si>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</si>
  <si>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1b</t>
  </si>
  <si>
    <t>Reklamní poutač - neuznatelné</t>
  </si>
  <si>
    <t>SO 04</t>
  </si>
  <si>
    <t>Reklamní poutač</t>
  </si>
  <si>
    <t>Objekt:</t>
  </si>
  <si>
    <t>Rozpočet:</t>
  </si>
  <si>
    <t>19-4180-217</t>
  </si>
  <si>
    <t>"OKO" Zlín - Tř. T. Bati - modernizace objektu č.p. 508 a č.p. 5682</t>
  </si>
  <si>
    <t>OBEK SERVIS a.s.</t>
  </si>
  <si>
    <t>Panelová 289/6</t>
  </si>
  <si>
    <t>Praha-Satalice</t>
  </si>
  <si>
    <t>19015</t>
  </si>
  <si>
    <t>45476781</t>
  </si>
  <si>
    <t>CZ45476781</t>
  </si>
  <si>
    <t>S-projekt plus, a.s.</t>
  </si>
  <si>
    <t>třída Tomáše Bati 508</t>
  </si>
  <si>
    <t>Zlín</t>
  </si>
  <si>
    <t>76273</t>
  </si>
  <si>
    <t>60734485</t>
  </si>
  <si>
    <t>CZ60734485</t>
  </si>
  <si>
    <t>Stavba</t>
  </si>
  <si>
    <t>Celkem za stavbu</t>
  </si>
  <si>
    <t>CZK</t>
  </si>
  <si>
    <t>#POPR</t>
  </si>
  <si>
    <t>Popis rozpočtu: 1b - Reklamní poutač - neuznatelné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</si>
  <si>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</si>
  <si>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</si>
  <si>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</si>
  <si>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</si>
  <si>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</si>
  <si>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</si>
  <si>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Rekapitulace dílů</t>
  </si>
  <si>
    <t>Typ dílu</t>
  </si>
  <si>
    <t>1</t>
  </si>
  <si>
    <t>Zemní práce</t>
  </si>
  <si>
    <t>2</t>
  </si>
  <si>
    <t>Základy a zvláštní zakládání</t>
  </si>
  <si>
    <t>63</t>
  </si>
  <si>
    <t>Podlahy a podlahové konstrukce</t>
  </si>
  <si>
    <t>95</t>
  </si>
  <si>
    <t>Dokončovací konstrukce na pozemních stavbách</t>
  </si>
  <si>
    <t>99</t>
  </si>
  <si>
    <t>Staveništní přesun hmot</t>
  </si>
  <si>
    <t>767</t>
  </si>
  <si>
    <t>Konstrukce zámečnické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</si>
  <si>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</si>
  <si>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</si>
  <si>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</si>
  <si>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</si>
  <si>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</si>
  <si>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</si>
  <si>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</si>
  <si>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</si>
  <si>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</si>
  <si>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</si>
  <si>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</si>
  <si>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</si>
  <si>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</si>
  <si>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</si>
  <si>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</si>
  <si>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</si>
  <si>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</si>
  <si>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</si>
  <si>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</si>
  <si>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</si>
  <si>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</si>
  <si>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</si>
  <si>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</si>
  <si>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</si>
  <si>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</si>
  <si>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</si>
  <si>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</si>
  <si>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</si>
  <si>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</si>
  <si>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131201110R00</t>
  </si>
  <si>
    <t>Hloubení nezapaž. jam hor.3 do 50 m3, STROJNĚ</t>
  </si>
  <si>
    <t>m3</t>
  </si>
  <si>
    <t>RTS 20/ I</t>
  </si>
  <si>
    <t>Práce</t>
  </si>
  <si>
    <t>POL1_</t>
  </si>
  <si>
    <t xml:space="preserve">viz. výkres č. 11 : </t>
  </si>
  <si>
    <t>VV</t>
  </si>
  <si>
    <t>4,445*3,500</t>
  </si>
  <si>
    <t>131201119R00</t>
  </si>
  <si>
    <t>Příplatek za lepivost - hloubení nezap.jam v hor.3</t>
  </si>
  <si>
    <t>Odkaz na mn. položky pořadí 1 : 15,55750*0,3</t>
  </si>
  <si>
    <t>162701101R00</t>
  </si>
  <si>
    <t>Vodorovné přemístění výkopku z hor.1-4 do 6000 m</t>
  </si>
  <si>
    <t>Odkaz na mn. položky pořadí 1 : 15,55750</t>
  </si>
  <si>
    <t>174101101R00</t>
  </si>
  <si>
    <t>Zásyp jam, rýh, šachet se zhutněním</t>
  </si>
  <si>
    <t>včetně strojního přemístění materiálu pro zásyp ze vzdálenosti do 10 m od okraje zásypu</t>
  </si>
  <si>
    <t>POP</t>
  </si>
  <si>
    <t xml:space="preserve">štěrkopísek : </t>
  </si>
  <si>
    <t>2,210*3,500</t>
  </si>
  <si>
    <t>181101111R00</t>
  </si>
  <si>
    <t>Úprava pláně v zářezech se zhutněním - ručně</t>
  </si>
  <si>
    <t>m2</t>
  </si>
  <si>
    <t>4,000*3,000</t>
  </si>
  <si>
    <t>199000002R00</t>
  </si>
  <si>
    <t>Poplatek za skládku horniny 1- 4</t>
  </si>
  <si>
    <t>Indiv</t>
  </si>
  <si>
    <t>Odkaz na mn. položky pořadí 3 : 15,55750</t>
  </si>
  <si>
    <t>58337368R</t>
  </si>
  <si>
    <t>Štěrkopísek frakce 0-63 tř.A</t>
  </si>
  <si>
    <t>t</t>
  </si>
  <si>
    <t>SPCM</t>
  </si>
  <si>
    <t>Specifikace</t>
  </si>
  <si>
    <t>POL3_</t>
  </si>
  <si>
    <t>2,210*3,500*1,850</t>
  </si>
  <si>
    <t>Koeficient: 0,15</t>
  </si>
  <si>
    <t>271571111R00</t>
  </si>
  <si>
    <t>Polštář základu ze štěrkopísku tříděného</t>
  </si>
  <si>
    <t>1,550*2,300*0,300</t>
  </si>
  <si>
    <t>1,500*1,350*0,300</t>
  </si>
  <si>
    <t>273313711R00</t>
  </si>
  <si>
    <t>Beton základových desek prostý C 25/30- XC2, XA1 - Cl 0.4 - Dmax 22mm - S3</t>
  </si>
  <si>
    <t>2,000*0,900*0,250</t>
  </si>
  <si>
    <t>273321411R00</t>
  </si>
  <si>
    <t>Železobeton základových desek C 25/30- XC2, XA1 - Cl 0.4 - Dmax 22mm - S3</t>
  </si>
  <si>
    <t>2,000*1,250*0,500</t>
  </si>
  <si>
    <t>1,500*0,300*0,250</t>
  </si>
  <si>
    <t>273351215RT1</t>
  </si>
  <si>
    <t>Bednění stěn základových desek - zřízení bednicí materiál prkna</t>
  </si>
  <si>
    <t>pod instalační komoru : (1,550+2,300)*2*0,100</t>
  </si>
  <si>
    <t>pod reklamní poutač : (1,500+1,350)*2*0,150</t>
  </si>
  <si>
    <t>reklamní poutač žb : (2,000+1,250)*2*0,500</t>
  </si>
  <si>
    <t>reklamní poutač prostý beton : (2,000+0,900)*2*0,250</t>
  </si>
  <si>
    <t>reklamní poutač soklík : (1,500+0,300)*2*0,250</t>
  </si>
  <si>
    <t>instalační komora - obetonování : (1,600+1,600)*2*0,200</t>
  </si>
  <si>
    <t>273351216R00</t>
  </si>
  <si>
    <t>Bednění stěn základových desek - odstranění</t>
  </si>
  <si>
    <t>Včetně očištění, vytřídění a uložení bednicího materiálu.</t>
  </si>
  <si>
    <t>Odkaz na mn. položky pořadí 11 : 8,50500</t>
  </si>
  <si>
    <t>273353102R00</t>
  </si>
  <si>
    <t>Bednění kotev.otvorů desek do 0,01 m2, hl. 0,50 m</t>
  </si>
  <si>
    <t>kus</t>
  </si>
  <si>
    <t>1,000</t>
  </si>
  <si>
    <t>273361821R00</t>
  </si>
  <si>
    <t>Výztuž základových desek z beton. oceli 10505 (R)</t>
  </si>
  <si>
    <t>Odkaz na mn. položky pořadí 10 : 1,36250*0,08</t>
  </si>
  <si>
    <t>212810010RAB</t>
  </si>
  <si>
    <t>Trativody z PVC drenážních flexibilních trubek lože štěrkopísek a obsyp kamenivo, trubky d 80 mm</t>
  </si>
  <si>
    <t>m</t>
  </si>
  <si>
    <t>Agregovaná položka</t>
  </si>
  <si>
    <t>POL2_</t>
  </si>
  <si>
    <t>2,000</t>
  </si>
  <si>
    <t>631313511R00</t>
  </si>
  <si>
    <t>Mazanina betonová tl. 8 - 12 cm C 12/15</t>
  </si>
  <si>
    <t>Včetně vytvoření dilatačních spár, bez zaplnění.</t>
  </si>
  <si>
    <t>pod instalační komoru : 1,550*2,300*0,100</t>
  </si>
  <si>
    <t>631315511R00</t>
  </si>
  <si>
    <t>Mazanina betonová tl. 12 - 24 cm C 12/15</t>
  </si>
  <si>
    <t>pod reklamní poutač : 1,500*1,350*0,150</t>
  </si>
  <si>
    <t>instalační komora - obetonování : 1,600*1,600*0,200</t>
  </si>
  <si>
    <t>953981204R00</t>
  </si>
  <si>
    <t>Chemické kotvy, beton, hl.125 mm, M16, malta 2slož</t>
  </si>
  <si>
    <t xml:space="preserve">viz. statika v.č. 11 : </t>
  </si>
  <si>
    <t>4,000*2</t>
  </si>
  <si>
    <t>95R001</t>
  </si>
  <si>
    <t>D+M instalační komora HDPE 1200x1200x1100 mm včetně víka, dešťové vpusti 100/100 mm a podkladní PVC fólie tl. 1,5 mm</t>
  </si>
  <si>
    <t>Vlastní</t>
  </si>
  <si>
    <t>95R002</t>
  </si>
  <si>
    <t>D+M chránička pro kabely ELO vedená v základu DN 40 mm, HDPE 40, délka 3,00 m</t>
  </si>
  <si>
    <t>4,000</t>
  </si>
  <si>
    <t>998152121R00</t>
  </si>
  <si>
    <t>Přesun hmot obj. monol. do 3 m</t>
  </si>
  <si>
    <t>Přesun hmot</t>
  </si>
  <si>
    <t>POL7_</t>
  </si>
  <si>
    <t>767995103R00</t>
  </si>
  <si>
    <t>Výroba a montáž kov. atypických konstr. do 20 kg</t>
  </si>
  <si>
    <t>kg</t>
  </si>
  <si>
    <t>3 - P10 : 4,710*2</t>
  </si>
  <si>
    <t>767995104R00</t>
  </si>
  <si>
    <t>Výroba a montáž kov. atypických konstr. do 50 kg</t>
  </si>
  <si>
    <t>2 - HR 100/200/4 : 24,460*1</t>
  </si>
  <si>
    <t>767995105R00</t>
  </si>
  <si>
    <t>Výroba a montáž kov. atypických konstr. do 100 kg</t>
  </si>
  <si>
    <t>1 - HR 100/200/4 : 72,540*2</t>
  </si>
  <si>
    <t>13611228R</t>
  </si>
  <si>
    <t>Plech hladký jakost S235  10x1000x2000 mm</t>
  </si>
  <si>
    <t>3 - P10 : 4,710/1000*2</t>
  </si>
  <si>
    <t>Koeficient: 0,05</t>
  </si>
  <si>
    <t>14587796R3</t>
  </si>
  <si>
    <t>Profil obdélník. uzavř.svařovaný S235  100x200x4 mm</t>
  </si>
  <si>
    <t>2 - HR 100/200/4 : 24,460/1000*1</t>
  </si>
  <si>
    <t>1 - HR 100/200/4 : 72,540/1000*2</t>
  </si>
  <si>
    <t>55399999R</t>
  </si>
  <si>
    <t>Ocelové výrobky - kotvy a spojky-atypické prvky</t>
  </si>
  <si>
    <t>178,960*0,15</t>
  </si>
  <si>
    <t>767R101</t>
  </si>
  <si>
    <t>Nátěr OK pro stupeň korozní agresivity C1 a střední životností nátěrového systému</t>
  </si>
  <si>
    <t>178,960</t>
  </si>
  <si>
    <t>998767101R00</t>
  </si>
  <si>
    <t>Přesun hmot pro zámečnické konstr., výšky do 6 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</si>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</sst>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5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24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3316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23</v>
      </c>
      <c r="D5" s="125" t="s">
        <v>51</v>
      </c>
      <c r="E5" s="87"/>
      <c r="F5" s="87"/>
      <c r="G5" s="87"/>
      <c r="H5" s="18" t="s">
        <v>42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36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06" t="s">
        <v>57</v>
      </c>
      <c r="H8" s="18" t="s">
        <v>42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36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8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SUMIF(F56:F61,A16,I56:I61)+SUMIF(F56:F61,"PSU",I56:I61)</f>
        <v>0</v>
      </c>
      <c r="J16" s="81"/>
    </row>
    <row r="17" spans="1:10" ht="23.25" customHeight="1" x14ac:dyDescent="0.2">
      <c r="A17" s="198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SUMIF(F56:F61,A17,I56:I61)</f>
        <v>0</v>
      </c>
      <c r="J17" s="81"/>
    </row>
    <row r="18" spans="1:10" ht="23.25" customHeight="1" x14ac:dyDescent="0.2">
      <c r="A18" s="198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SUMIF(F56:F61,A18,I56:I61)</f>
        <v>0</v>
      </c>
      <c r="J18" s="81"/>
    </row>
    <row r="19" spans="1:10" ht="23.25" customHeight="1" x14ac:dyDescent="0.2">
      <c r="A19" s="198" t="s">
        <v>88</v>
      </c>
      <c r="B19" s="37" t="s">
        <v>29</v>
      </c>
      <c r="C19" s="58"/>
      <c r="D19" s="59"/>
      <c r="E19" s="79"/>
      <c r="F19" s="80"/>
      <c r="G19" s="79"/>
      <c r="H19" s="80"/>
      <c r="I19" s="79">
        <f>SUMIF(F56:F61,A19,I56:I61)</f>
        <v>0</v>
      </c>
      <c r="J19" s="81"/>
    </row>
    <row r="20" spans="1:10" ht="23.25" customHeight="1" x14ac:dyDescent="0.2">
      <c r="A20" s="198" t="s">
        <v>89</v>
      </c>
      <c r="B20" s="37" t="s">
        <v>30</v>
      </c>
      <c r="C20" s="58"/>
      <c r="D20" s="59"/>
      <c r="E20" s="79"/>
      <c r="F20" s="80"/>
      <c r="G20" s="79"/>
      <c r="H20" s="80"/>
      <c r="I20" s="79">
        <f>SUMIF(F56:F61,A20,I56:I61)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63</v>
      </c>
      <c r="C39" s="148"/>
      <c r="D39" s="148"/>
      <c r="E39" s="148"/>
      <c r="F39" s="149">
        <f>'SO 04 1b Pol'!AE111</f>
        <v>0</v>
      </c>
      <c r="G39" s="150">
        <f>'SO 04 1b Pol'!AF111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 t="s">
        <v>45</v>
      </c>
      <c r="C40" s="154" t="s">
        <v>46</v>
      </c>
      <c r="D40" s="154"/>
      <c r="E40" s="154"/>
      <c r="F40" s="155">
        <f>'SO 04 1b Pol'!AE111</f>
        <v>0</v>
      </c>
      <c r="G40" s="156">
        <f>'SO 04 1b Pol'!AF111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52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'SO 04 1b Pol'!AE111</f>
        <v>0</v>
      </c>
      <c r="G41" s="151">
        <f>'SO 04 1b Pol'!AF111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52" ht="25.5" hidden="1" customHeight="1" x14ac:dyDescent="0.2">
      <c r="A42" s="137"/>
      <c r="B42" s="160" t="s">
        <v>64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4" spans="1:52" x14ac:dyDescent="0.2">
      <c r="A44" t="s">
        <v>66</v>
      </c>
      <c r="B44" t="s">
        <v>67</v>
      </c>
    </row>
    <row r="45" spans="1:52" x14ac:dyDescent="0.2">
      <c r="B45" s="177" t="s">
        <v>68</v>
      </c>
      <c r="C45" s="177"/>
      <c r="D45" s="177"/>
      <c r="E45" s="177"/>
      <c r="F45" s="177"/>
      <c r="G45" s="177"/>
      <c r="H45" s="177"/>
      <c r="I45" s="177"/>
      <c r="J45" s="177"/>
      <c r="AZ45" s="176" t="str">
        <f>B45</f>
        <v>Položky nenavázané na cenovou soustavu (D+M) budou oceněny kompletně včetně přesunu hmot.</v>
      </c>
    </row>
    <row r="46" spans="1:52" x14ac:dyDescent="0.2">
      <c r="B46" s="177" t="s">
        <v>69</v>
      </c>
      <c r="C46" s="177"/>
      <c r="D46" s="177"/>
      <c r="E46" s="177"/>
      <c r="F46" s="177"/>
      <c r="G46" s="177"/>
      <c r="H46" s="177"/>
      <c r="I46" s="177"/>
      <c r="J46" s="177"/>
      <c r="AZ46" s="176" t="str">
        <f>B46</f>
        <v>Položky montáže nenavázané na cenovou soustavu budou oceněny kompletně včetně přesunu hmot.</v>
      </c>
    </row>
    <row r="47" spans="1:52" x14ac:dyDescent="0.2">
      <c r="B47" s="177" t="s">
        <v>70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Dodávka materiálů (výrobků) nenavázaných na cenovou soustavu bude oceněna včetně přesunu hmot.</v>
      </c>
    </row>
    <row r="48" spans="1:52" x14ac:dyDescent="0.2">
      <c r="B48" s="177" t="s">
        <v>71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Poznámka:</v>
      </c>
    </row>
    <row r="49" spans="1:52" x14ac:dyDescent="0.2">
      <c r="B49" s="177" t="s">
        <v>72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PD znamená projektová dokumentace</v>
      </c>
    </row>
    <row r="50" spans="1:52" x14ac:dyDescent="0.2">
      <c r="B50" s="177" t="s">
        <v>73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D+M znamená dodávka a montáž</v>
      </c>
    </row>
    <row r="53" spans="1:52" ht="15.75" x14ac:dyDescent="0.25">
      <c r="B53" s="178" t="s">
        <v>74</v>
      </c>
    </row>
    <row r="55" spans="1:52" ht="25.5" customHeight="1" x14ac:dyDescent="0.2">
      <c r="A55" s="180"/>
      <c r="B55" s="183" t="s">
        <v>18</v>
      </c>
      <c r="C55" s="183" t="s">
        <v>6</v>
      </c>
      <c r="D55" s="184"/>
      <c r="E55" s="184"/>
      <c r="F55" s="185" t="s">
        <v>75</v>
      </c>
      <c r="G55" s="185"/>
      <c r="H55" s="185"/>
      <c r="I55" s="185" t="s">
        <v>31</v>
      </c>
      <c r="J55" s="185" t="s">
        <v>0</v>
      </c>
    </row>
    <row r="56" spans="1:52" ht="36.75" customHeight="1" x14ac:dyDescent="0.2">
      <c r="A56" s="181"/>
      <c r="B56" s="186" t="s">
        <v>76</v>
      </c>
      <c r="C56" s="187" t="s">
        <v>77</v>
      </c>
      <c r="D56" s="188"/>
      <c r="E56" s="188"/>
      <c r="F56" s="194" t="s">
        <v>26</v>
      </c>
      <c r="G56" s="195"/>
      <c r="H56" s="195"/>
      <c r="I56" s="195">
        <f>'SO 04 1b Pol'!G8</f>
        <v>0</v>
      </c>
      <c r="J56" s="192" t="str">
        <f>IF(I62=0,"",I56/I62*100)</f>
        <v/>
      </c>
    </row>
    <row r="57" spans="1:52" ht="36.75" customHeight="1" x14ac:dyDescent="0.2">
      <c r="A57" s="181"/>
      <c r="B57" s="186" t="s">
        <v>78</v>
      </c>
      <c r="C57" s="187" t="s">
        <v>79</v>
      </c>
      <c r="D57" s="188"/>
      <c r="E57" s="188"/>
      <c r="F57" s="194" t="s">
        <v>26</v>
      </c>
      <c r="G57" s="195"/>
      <c r="H57" s="195"/>
      <c r="I57" s="195">
        <f>'SO 04 1b Pol'!G31</f>
        <v>0</v>
      </c>
      <c r="J57" s="192" t="str">
        <f>IF(I62=0,"",I57/I62*100)</f>
        <v/>
      </c>
    </row>
    <row r="58" spans="1:52" ht="36.75" customHeight="1" x14ac:dyDescent="0.2">
      <c r="A58" s="181"/>
      <c r="B58" s="186" t="s">
        <v>80</v>
      </c>
      <c r="C58" s="187" t="s">
        <v>81</v>
      </c>
      <c r="D58" s="188"/>
      <c r="E58" s="188"/>
      <c r="F58" s="194" t="s">
        <v>26</v>
      </c>
      <c r="G58" s="195"/>
      <c r="H58" s="195"/>
      <c r="I58" s="195">
        <f>'SO 04 1b Pol'!G62</f>
        <v>0</v>
      </c>
      <c r="J58" s="192" t="str">
        <f>IF(I62=0,"",I58/I62*100)</f>
        <v/>
      </c>
    </row>
    <row r="59" spans="1:52" ht="36.75" customHeight="1" x14ac:dyDescent="0.2">
      <c r="A59" s="181"/>
      <c r="B59" s="186" t="s">
        <v>82</v>
      </c>
      <c r="C59" s="187" t="s">
        <v>83</v>
      </c>
      <c r="D59" s="188"/>
      <c r="E59" s="188"/>
      <c r="F59" s="194" t="s">
        <v>26</v>
      </c>
      <c r="G59" s="195"/>
      <c r="H59" s="195"/>
      <c r="I59" s="195">
        <f>'SO 04 1b Pol'!G72</f>
        <v>0</v>
      </c>
      <c r="J59" s="192" t="str">
        <f>IF(I62=0,"",I59/I62*100)</f>
        <v/>
      </c>
    </row>
    <row r="60" spans="1:52" ht="36.75" customHeight="1" x14ac:dyDescent="0.2">
      <c r="A60" s="181"/>
      <c r="B60" s="186" t="s">
        <v>84</v>
      </c>
      <c r="C60" s="187" t="s">
        <v>85</v>
      </c>
      <c r="D60" s="188"/>
      <c r="E60" s="188"/>
      <c r="F60" s="194" t="s">
        <v>26</v>
      </c>
      <c r="G60" s="195"/>
      <c r="H60" s="195"/>
      <c r="I60" s="195">
        <f>'SO 04 1b Pol'!G82</f>
        <v>0</v>
      </c>
      <c r="J60" s="192" t="str">
        <f>IF(I62=0,"",I60/I62*100)</f>
        <v/>
      </c>
    </row>
    <row r="61" spans="1:52" ht="36.75" customHeight="1" x14ac:dyDescent="0.2">
      <c r="A61" s="181"/>
      <c r="B61" s="186" t="s">
        <v>86</v>
      </c>
      <c r="C61" s="187" t="s">
        <v>87</v>
      </c>
      <c r="D61" s="188"/>
      <c r="E61" s="188"/>
      <c r="F61" s="194" t="s">
        <v>27</v>
      </c>
      <c r="G61" s="195"/>
      <c r="H61" s="195"/>
      <c r="I61" s="195">
        <f>'SO 04 1b Pol'!G84</f>
        <v>0</v>
      </c>
      <c r="J61" s="192" t="str">
        <f>IF(I62=0,"",I61/I62*100)</f>
        <v/>
      </c>
    </row>
    <row r="62" spans="1:52" ht="25.5" customHeight="1" x14ac:dyDescent="0.2">
      <c r="A62" s="182"/>
      <c r="B62" s="189" t="s">
        <v>1</v>
      </c>
      <c r="C62" s="190"/>
      <c r="D62" s="191"/>
      <c r="E62" s="191"/>
      <c r="F62" s="196"/>
      <c r="G62" s="197"/>
      <c r="H62" s="197"/>
      <c r="I62" s="197">
        <f>SUM(I56:I61)</f>
        <v>0</v>
      </c>
      <c r="J62" s="193">
        <f>SUM(J56:J61)</f>
        <v>0</v>
      </c>
    </row>
    <row r="63" spans="1:52" x14ac:dyDescent="0.2">
      <c r="F63" s="135"/>
      <c r="G63" s="135"/>
      <c r="H63" s="135"/>
      <c r="I63" s="135"/>
      <c r="J63" s="136"/>
    </row>
    <row r="64" spans="1:52" x14ac:dyDescent="0.2">
      <c r="F64" s="135"/>
      <c r="G64" s="135"/>
      <c r="H64" s="135"/>
      <c r="I64" s="135"/>
      <c r="J64" s="136"/>
    </row>
    <row r="65" spans="6:10" x14ac:dyDescent="0.2">
      <c r="F65" s="135"/>
      <c r="G65" s="135"/>
      <c r="H65" s="135"/>
      <c r="I65" s="135"/>
      <c r="J65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1:E61"/>
    <mergeCell ref="C56:E56"/>
    <mergeCell ref="C57:E57"/>
    <mergeCell ref="C58:E58"/>
    <mergeCell ref="C59:E59"/>
    <mergeCell ref="C60:E60"/>
    <mergeCell ref="B46:J46"/>
    <mergeCell ref="B47:J47"/>
    <mergeCell ref="B48:J48"/>
    <mergeCell ref="B49:J49"/>
    <mergeCell ref="B50:J50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AB903-4F78-4C9E-86DF-6DFAE0EC92F7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90</v>
      </c>
    </row>
    <row r="2" spans="1:60" ht="24.95" customHeight="1" x14ac:dyDescent="0.2">
      <c r="A2" s="200" t="s">
        <v>8</v>
      </c>
      <c r="B2" s="48" t="s">
        <v>49</v>
      </c>
      <c r="C2" s="203" t="s">
        <v>50</v>
      </c>
      <c r="D2" s="201"/>
      <c r="E2" s="201"/>
      <c r="F2" s="201"/>
      <c r="G2" s="202"/>
      <c r="AG2" t="s">
        <v>91</v>
      </c>
    </row>
    <row r="3" spans="1:60" ht="24.95" customHeight="1" x14ac:dyDescent="0.2">
      <c r="A3" s="200" t="s">
        <v>9</v>
      </c>
      <c r="B3" s="48" t="s">
        <v>45</v>
      </c>
      <c r="C3" s="203" t="s">
        <v>46</v>
      </c>
      <c r="D3" s="201"/>
      <c r="E3" s="201"/>
      <c r="F3" s="201"/>
      <c r="G3" s="202"/>
      <c r="AC3" s="179" t="s">
        <v>91</v>
      </c>
      <c r="AG3" t="s">
        <v>92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93</v>
      </c>
    </row>
    <row r="5" spans="1:60" x14ac:dyDescent="0.2">
      <c r="D5" s="10"/>
    </row>
    <row r="6" spans="1:60" ht="38.25" x14ac:dyDescent="0.2">
      <c r="A6" s="210" t="s">
        <v>94</v>
      </c>
      <c r="B6" s="212" t="s">
        <v>95</v>
      </c>
      <c r="C6" s="212" t="s">
        <v>96</v>
      </c>
      <c r="D6" s="211" t="s">
        <v>97</v>
      </c>
      <c r="E6" s="210" t="s">
        <v>98</v>
      </c>
      <c r="F6" s="209" t="s">
        <v>99</v>
      </c>
      <c r="G6" s="210" t="s">
        <v>31</v>
      </c>
      <c r="H6" s="213" t="s">
        <v>32</v>
      </c>
      <c r="I6" s="213" t="s">
        <v>100</v>
      </c>
      <c r="J6" s="213" t="s">
        <v>33</v>
      </c>
      <c r="K6" s="213" t="s">
        <v>101</v>
      </c>
      <c r="L6" s="213" t="s">
        <v>102</v>
      </c>
      <c r="M6" s="213" t="s">
        <v>103</v>
      </c>
      <c r="N6" s="213" t="s">
        <v>104</v>
      </c>
      <c r="O6" s="213" t="s">
        <v>105</v>
      </c>
      <c r="P6" s="213" t="s">
        <v>106</v>
      </c>
      <c r="Q6" s="213" t="s">
        <v>107</v>
      </c>
      <c r="R6" s="213" t="s">
        <v>108</v>
      </c>
      <c r="S6" s="213" t="s">
        <v>109</v>
      </c>
      <c r="T6" s="213" t="s">
        <v>110</v>
      </c>
      <c r="U6" s="213" t="s">
        <v>111</v>
      </c>
      <c r="V6" s="213" t="s">
        <v>112</v>
      </c>
      <c r="W6" s="213" t="s">
        <v>113</v>
      </c>
      <c r="X6" s="213" t="s">
        <v>114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9" t="s">
        <v>115</v>
      </c>
      <c r="B8" s="240" t="s">
        <v>76</v>
      </c>
      <c r="C8" s="261" t="s">
        <v>77</v>
      </c>
      <c r="D8" s="241"/>
      <c r="E8" s="242"/>
      <c r="F8" s="243"/>
      <c r="G8" s="243">
        <f>SUMIF(AG9:AG30,"&lt;&gt;NOR",G9:G30)</f>
        <v>0</v>
      </c>
      <c r="H8" s="243"/>
      <c r="I8" s="243">
        <f>SUM(I9:I30)</f>
        <v>0</v>
      </c>
      <c r="J8" s="243"/>
      <c r="K8" s="243">
        <f>SUM(K9:K30)</f>
        <v>0</v>
      </c>
      <c r="L8" s="243"/>
      <c r="M8" s="243">
        <f>SUM(M9:M30)</f>
        <v>0</v>
      </c>
      <c r="N8" s="243"/>
      <c r="O8" s="243">
        <f>SUM(O9:O30)</f>
        <v>16.46</v>
      </c>
      <c r="P8" s="243"/>
      <c r="Q8" s="243">
        <f>SUM(Q9:Q30)</f>
        <v>0</v>
      </c>
      <c r="R8" s="243"/>
      <c r="S8" s="243"/>
      <c r="T8" s="244"/>
      <c r="U8" s="238"/>
      <c r="V8" s="238">
        <f>SUM(V9:V30)</f>
        <v>7.23</v>
      </c>
      <c r="W8" s="238"/>
      <c r="X8" s="238"/>
      <c r="AG8" t="s">
        <v>116</v>
      </c>
    </row>
    <row r="9" spans="1:60" outlineLevel="1" x14ac:dyDescent="0.2">
      <c r="A9" s="245">
        <v>1</v>
      </c>
      <c r="B9" s="246" t="s">
        <v>117</v>
      </c>
      <c r="C9" s="262" t="s">
        <v>118</v>
      </c>
      <c r="D9" s="247" t="s">
        <v>119</v>
      </c>
      <c r="E9" s="248">
        <v>15.557499999999999</v>
      </c>
      <c r="F9" s="249"/>
      <c r="G9" s="250">
        <f>ROUND(E9*F9,2)</f>
        <v>0</v>
      </c>
      <c r="H9" s="249"/>
      <c r="I9" s="250">
        <f>ROUND(E9*H9,2)</f>
        <v>0</v>
      </c>
      <c r="J9" s="249"/>
      <c r="K9" s="250">
        <f>ROUND(E9*J9,2)</f>
        <v>0</v>
      </c>
      <c r="L9" s="250">
        <v>21</v>
      </c>
      <c r="M9" s="250">
        <f>G9*(1+L9/100)</f>
        <v>0</v>
      </c>
      <c r="N9" s="250">
        <v>0</v>
      </c>
      <c r="O9" s="250">
        <f>ROUND(E9*N9,2)</f>
        <v>0</v>
      </c>
      <c r="P9" s="250">
        <v>0</v>
      </c>
      <c r="Q9" s="250">
        <f>ROUND(E9*P9,2)</f>
        <v>0</v>
      </c>
      <c r="R9" s="250"/>
      <c r="S9" s="250" t="s">
        <v>120</v>
      </c>
      <c r="T9" s="251" t="s">
        <v>120</v>
      </c>
      <c r="U9" s="233">
        <v>0.26666000000000001</v>
      </c>
      <c r="V9" s="233">
        <f>ROUND(E9*U9,2)</f>
        <v>4.1500000000000004</v>
      </c>
      <c r="W9" s="233"/>
      <c r="X9" s="233" t="s">
        <v>121</v>
      </c>
      <c r="Y9" s="214"/>
      <c r="Z9" s="214"/>
      <c r="AA9" s="214"/>
      <c r="AB9" s="214"/>
      <c r="AC9" s="214"/>
      <c r="AD9" s="214"/>
      <c r="AE9" s="214"/>
      <c r="AF9" s="214"/>
      <c r="AG9" s="214" t="s">
        <v>122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3" t="s">
        <v>123</v>
      </c>
      <c r="D10" s="234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124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3" t="s">
        <v>125</v>
      </c>
      <c r="D11" s="234"/>
      <c r="E11" s="235">
        <v>15.557499999999999</v>
      </c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124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45">
        <v>2</v>
      </c>
      <c r="B12" s="246" t="s">
        <v>126</v>
      </c>
      <c r="C12" s="262" t="s">
        <v>127</v>
      </c>
      <c r="D12" s="247" t="s">
        <v>119</v>
      </c>
      <c r="E12" s="248">
        <v>4.6672500000000001</v>
      </c>
      <c r="F12" s="249"/>
      <c r="G12" s="250">
        <f>ROUND(E12*F12,2)</f>
        <v>0</v>
      </c>
      <c r="H12" s="249"/>
      <c r="I12" s="250">
        <f>ROUND(E12*H12,2)</f>
        <v>0</v>
      </c>
      <c r="J12" s="249"/>
      <c r="K12" s="250">
        <f>ROUND(E12*J12,2)</f>
        <v>0</v>
      </c>
      <c r="L12" s="250">
        <v>21</v>
      </c>
      <c r="M12" s="250">
        <f>G12*(1+L12/100)</f>
        <v>0</v>
      </c>
      <c r="N12" s="250">
        <v>0</v>
      </c>
      <c r="O12" s="250">
        <f>ROUND(E12*N12,2)</f>
        <v>0</v>
      </c>
      <c r="P12" s="250">
        <v>0</v>
      </c>
      <c r="Q12" s="250">
        <f>ROUND(E12*P12,2)</f>
        <v>0</v>
      </c>
      <c r="R12" s="250"/>
      <c r="S12" s="250" t="s">
        <v>120</v>
      </c>
      <c r="T12" s="251" t="s">
        <v>120</v>
      </c>
      <c r="U12" s="233">
        <v>4.3099999999999999E-2</v>
      </c>
      <c r="V12" s="233">
        <f>ROUND(E12*U12,2)</f>
        <v>0.2</v>
      </c>
      <c r="W12" s="233"/>
      <c r="X12" s="233" t="s">
        <v>121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122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3" t="s">
        <v>128</v>
      </c>
      <c r="D13" s="234"/>
      <c r="E13" s="235">
        <v>4.6672500000000001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124</v>
      </c>
      <c r="AH13" s="214">
        <v>5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45">
        <v>3</v>
      </c>
      <c r="B14" s="246" t="s">
        <v>129</v>
      </c>
      <c r="C14" s="262" t="s">
        <v>130</v>
      </c>
      <c r="D14" s="247" t="s">
        <v>119</v>
      </c>
      <c r="E14" s="248">
        <v>15.557499999999999</v>
      </c>
      <c r="F14" s="249"/>
      <c r="G14" s="250">
        <f>ROUND(E14*F14,2)</f>
        <v>0</v>
      </c>
      <c r="H14" s="249"/>
      <c r="I14" s="250">
        <f>ROUND(E14*H14,2)</f>
        <v>0</v>
      </c>
      <c r="J14" s="249"/>
      <c r="K14" s="250">
        <f>ROUND(E14*J14,2)</f>
        <v>0</v>
      </c>
      <c r="L14" s="250">
        <v>21</v>
      </c>
      <c r="M14" s="250">
        <f>G14*(1+L14/100)</f>
        <v>0</v>
      </c>
      <c r="N14" s="250">
        <v>0</v>
      </c>
      <c r="O14" s="250">
        <f>ROUND(E14*N14,2)</f>
        <v>0</v>
      </c>
      <c r="P14" s="250">
        <v>0</v>
      </c>
      <c r="Q14" s="250">
        <f>ROUND(E14*P14,2)</f>
        <v>0</v>
      </c>
      <c r="R14" s="250"/>
      <c r="S14" s="250" t="s">
        <v>120</v>
      </c>
      <c r="T14" s="251" t="s">
        <v>120</v>
      </c>
      <c r="U14" s="233">
        <v>1.0999999999999999E-2</v>
      </c>
      <c r="V14" s="233">
        <f>ROUND(E14*U14,2)</f>
        <v>0.17</v>
      </c>
      <c r="W14" s="233"/>
      <c r="X14" s="233" t="s">
        <v>121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122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/>
      <c r="B15" s="232"/>
      <c r="C15" s="263" t="s">
        <v>131</v>
      </c>
      <c r="D15" s="234"/>
      <c r="E15" s="235">
        <v>15.557499999999999</v>
      </c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4"/>
      <c r="Z15" s="214"/>
      <c r="AA15" s="214"/>
      <c r="AB15" s="214"/>
      <c r="AC15" s="214"/>
      <c r="AD15" s="214"/>
      <c r="AE15" s="214"/>
      <c r="AF15" s="214"/>
      <c r="AG15" s="214" t="s">
        <v>124</v>
      </c>
      <c r="AH15" s="214">
        <v>5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45">
        <v>4</v>
      </c>
      <c r="B16" s="246" t="s">
        <v>132</v>
      </c>
      <c r="C16" s="262" t="s">
        <v>133</v>
      </c>
      <c r="D16" s="247" t="s">
        <v>119</v>
      </c>
      <c r="E16" s="248">
        <v>7.7350000000000003</v>
      </c>
      <c r="F16" s="249"/>
      <c r="G16" s="250">
        <f>ROUND(E16*F16,2)</f>
        <v>0</v>
      </c>
      <c r="H16" s="249"/>
      <c r="I16" s="250">
        <f>ROUND(E16*H16,2)</f>
        <v>0</v>
      </c>
      <c r="J16" s="249"/>
      <c r="K16" s="250">
        <f>ROUND(E16*J16,2)</f>
        <v>0</v>
      </c>
      <c r="L16" s="250">
        <v>21</v>
      </c>
      <c r="M16" s="250">
        <f>G16*(1+L16/100)</f>
        <v>0</v>
      </c>
      <c r="N16" s="250">
        <v>0</v>
      </c>
      <c r="O16" s="250">
        <f>ROUND(E16*N16,2)</f>
        <v>0</v>
      </c>
      <c r="P16" s="250">
        <v>0</v>
      </c>
      <c r="Q16" s="250">
        <f>ROUND(E16*P16,2)</f>
        <v>0</v>
      </c>
      <c r="R16" s="250"/>
      <c r="S16" s="250" t="s">
        <v>120</v>
      </c>
      <c r="T16" s="251" t="s">
        <v>120</v>
      </c>
      <c r="U16" s="233">
        <v>0.20200000000000001</v>
      </c>
      <c r="V16" s="233">
        <f>ROUND(E16*U16,2)</f>
        <v>1.56</v>
      </c>
      <c r="W16" s="233"/>
      <c r="X16" s="233" t="s">
        <v>121</v>
      </c>
      <c r="Y16" s="214"/>
      <c r="Z16" s="214"/>
      <c r="AA16" s="214"/>
      <c r="AB16" s="214"/>
      <c r="AC16" s="214"/>
      <c r="AD16" s="214"/>
      <c r="AE16" s="214"/>
      <c r="AF16" s="214"/>
      <c r="AG16" s="214" t="s">
        <v>122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4" t="s">
        <v>134</v>
      </c>
      <c r="D17" s="252"/>
      <c r="E17" s="252"/>
      <c r="F17" s="252"/>
      <c r="G17" s="252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135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3" t="s">
        <v>136</v>
      </c>
      <c r="D18" s="234"/>
      <c r="E18" s="235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124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3" t="s">
        <v>123</v>
      </c>
      <c r="D19" s="234"/>
      <c r="E19" s="235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124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3" t="s">
        <v>137</v>
      </c>
      <c r="D20" s="234"/>
      <c r="E20" s="235">
        <v>7.7350000000000003</v>
      </c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124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45">
        <v>5</v>
      </c>
      <c r="B21" s="246" t="s">
        <v>138</v>
      </c>
      <c r="C21" s="262" t="s">
        <v>139</v>
      </c>
      <c r="D21" s="247" t="s">
        <v>140</v>
      </c>
      <c r="E21" s="248">
        <v>12</v>
      </c>
      <c r="F21" s="249"/>
      <c r="G21" s="250">
        <f>ROUND(E21*F21,2)</f>
        <v>0</v>
      </c>
      <c r="H21" s="249"/>
      <c r="I21" s="250">
        <f>ROUND(E21*H21,2)</f>
        <v>0</v>
      </c>
      <c r="J21" s="249"/>
      <c r="K21" s="250">
        <f>ROUND(E21*J21,2)</f>
        <v>0</v>
      </c>
      <c r="L21" s="250">
        <v>21</v>
      </c>
      <c r="M21" s="250">
        <f>G21*(1+L21/100)</f>
        <v>0</v>
      </c>
      <c r="N21" s="250">
        <v>0</v>
      </c>
      <c r="O21" s="250">
        <f>ROUND(E21*N21,2)</f>
        <v>0</v>
      </c>
      <c r="P21" s="250">
        <v>0</v>
      </c>
      <c r="Q21" s="250">
        <f>ROUND(E21*P21,2)</f>
        <v>0</v>
      </c>
      <c r="R21" s="250"/>
      <c r="S21" s="250" t="s">
        <v>120</v>
      </c>
      <c r="T21" s="251" t="s">
        <v>120</v>
      </c>
      <c r="U21" s="233">
        <v>9.6000000000000002E-2</v>
      </c>
      <c r="V21" s="233">
        <f>ROUND(E21*U21,2)</f>
        <v>1.1499999999999999</v>
      </c>
      <c r="W21" s="233"/>
      <c r="X21" s="233" t="s">
        <v>121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122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/>
      <c r="B22" s="232"/>
      <c r="C22" s="263" t="s">
        <v>123</v>
      </c>
      <c r="D22" s="234"/>
      <c r="E22" s="235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14"/>
      <c r="Z22" s="214"/>
      <c r="AA22" s="214"/>
      <c r="AB22" s="214"/>
      <c r="AC22" s="214"/>
      <c r="AD22" s="214"/>
      <c r="AE22" s="214"/>
      <c r="AF22" s="214"/>
      <c r="AG22" s="214" t="s">
        <v>124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3" t="s">
        <v>141</v>
      </c>
      <c r="D23" s="234"/>
      <c r="E23" s="235">
        <v>12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4"/>
      <c r="Z23" s="214"/>
      <c r="AA23" s="214"/>
      <c r="AB23" s="214"/>
      <c r="AC23" s="214"/>
      <c r="AD23" s="214"/>
      <c r="AE23" s="214"/>
      <c r="AF23" s="214"/>
      <c r="AG23" s="214" t="s">
        <v>124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45">
        <v>6</v>
      </c>
      <c r="B24" s="246" t="s">
        <v>142</v>
      </c>
      <c r="C24" s="262" t="s">
        <v>143</v>
      </c>
      <c r="D24" s="247" t="s">
        <v>119</v>
      </c>
      <c r="E24" s="248">
        <v>15.557499999999999</v>
      </c>
      <c r="F24" s="249"/>
      <c r="G24" s="250">
        <f>ROUND(E24*F24,2)</f>
        <v>0</v>
      </c>
      <c r="H24" s="249"/>
      <c r="I24" s="250">
        <f>ROUND(E24*H24,2)</f>
        <v>0</v>
      </c>
      <c r="J24" s="249"/>
      <c r="K24" s="250">
        <f>ROUND(E24*J24,2)</f>
        <v>0</v>
      </c>
      <c r="L24" s="250">
        <v>21</v>
      </c>
      <c r="M24" s="250">
        <f>G24*(1+L24/100)</f>
        <v>0</v>
      </c>
      <c r="N24" s="250">
        <v>0</v>
      </c>
      <c r="O24" s="250">
        <f>ROUND(E24*N24,2)</f>
        <v>0</v>
      </c>
      <c r="P24" s="250">
        <v>0</v>
      </c>
      <c r="Q24" s="250">
        <f>ROUND(E24*P24,2)</f>
        <v>0</v>
      </c>
      <c r="R24" s="250"/>
      <c r="S24" s="250" t="s">
        <v>120</v>
      </c>
      <c r="T24" s="251" t="s">
        <v>144</v>
      </c>
      <c r="U24" s="233">
        <v>0</v>
      </c>
      <c r="V24" s="233">
        <f>ROUND(E24*U24,2)</f>
        <v>0</v>
      </c>
      <c r="W24" s="233"/>
      <c r="X24" s="233" t="s">
        <v>121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122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3" t="s">
        <v>145</v>
      </c>
      <c r="D25" s="234"/>
      <c r="E25" s="235">
        <v>15.557499999999999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124</v>
      </c>
      <c r="AH25" s="214">
        <v>5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45">
        <v>7</v>
      </c>
      <c r="B26" s="246" t="s">
        <v>146</v>
      </c>
      <c r="C26" s="262" t="s">
        <v>147</v>
      </c>
      <c r="D26" s="247" t="s">
        <v>148</v>
      </c>
      <c r="E26" s="248">
        <v>16.456209999999999</v>
      </c>
      <c r="F26" s="249"/>
      <c r="G26" s="250">
        <f>ROUND(E26*F26,2)</f>
        <v>0</v>
      </c>
      <c r="H26" s="249"/>
      <c r="I26" s="250">
        <f>ROUND(E26*H26,2)</f>
        <v>0</v>
      </c>
      <c r="J26" s="249"/>
      <c r="K26" s="250">
        <f>ROUND(E26*J26,2)</f>
        <v>0</v>
      </c>
      <c r="L26" s="250">
        <v>21</v>
      </c>
      <c r="M26" s="250">
        <f>G26*(1+L26/100)</f>
        <v>0</v>
      </c>
      <c r="N26" s="250">
        <v>1</v>
      </c>
      <c r="O26" s="250">
        <f>ROUND(E26*N26,2)</f>
        <v>16.46</v>
      </c>
      <c r="P26" s="250">
        <v>0</v>
      </c>
      <c r="Q26" s="250">
        <f>ROUND(E26*P26,2)</f>
        <v>0</v>
      </c>
      <c r="R26" s="250" t="s">
        <v>149</v>
      </c>
      <c r="S26" s="250" t="s">
        <v>120</v>
      </c>
      <c r="T26" s="251" t="s">
        <v>120</v>
      </c>
      <c r="U26" s="233">
        <v>0</v>
      </c>
      <c r="V26" s="233">
        <f>ROUND(E26*U26,2)</f>
        <v>0</v>
      </c>
      <c r="W26" s="233"/>
      <c r="X26" s="233" t="s">
        <v>150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151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63" t="s">
        <v>136</v>
      </c>
      <c r="D27" s="234"/>
      <c r="E27" s="235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124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3" t="s">
        <v>123</v>
      </c>
      <c r="D28" s="234"/>
      <c r="E28" s="235"/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124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3" t="s">
        <v>152</v>
      </c>
      <c r="D29" s="234"/>
      <c r="E29" s="235">
        <v>14.309749999999999</v>
      </c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124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65" t="s">
        <v>153</v>
      </c>
      <c r="D30" s="236"/>
      <c r="E30" s="237">
        <v>2.1464599999999998</v>
      </c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4"/>
      <c r="Z30" s="214"/>
      <c r="AA30" s="214"/>
      <c r="AB30" s="214"/>
      <c r="AC30" s="214"/>
      <c r="AD30" s="214"/>
      <c r="AE30" s="214"/>
      <c r="AF30" s="214"/>
      <c r="AG30" s="214" t="s">
        <v>124</v>
      </c>
      <c r="AH30" s="214">
        <v>4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x14ac:dyDescent="0.2">
      <c r="A31" s="239" t="s">
        <v>115</v>
      </c>
      <c r="B31" s="240" t="s">
        <v>78</v>
      </c>
      <c r="C31" s="261" t="s">
        <v>79</v>
      </c>
      <c r="D31" s="241"/>
      <c r="E31" s="242"/>
      <c r="F31" s="243"/>
      <c r="G31" s="243">
        <f>SUMIF(AG32:AG61,"&lt;&gt;NOR",G32:G61)</f>
        <v>0</v>
      </c>
      <c r="H31" s="243"/>
      <c r="I31" s="243">
        <f>SUM(I32:I61)</f>
        <v>0</v>
      </c>
      <c r="J31" s="243"/>
      <c r="K31" s="243">
        <f>SUM(K32:K61)</f>
        <v>0</v>
      </c>
      <c r="L31" s="243"/>
      <c r="M31" s="243">
        <f>SUM(M32:M61)</f>
        <v>0</v>
      </c>
      <c r="N31" s="243"/>
      <c r="O31" s="243">
        <f>SUM(O32:O61)</f>
        <v>9.3899999999999988</v>
      </c>
      <c r="P31" s="243"/>
      <c r="Q31" s="243">
        <f>SUM(Q32:Q61)</f>
        <v>0</v>
      </c>
      <c r="R31" s="243"/>
      <c r="S31" s="243"/>
      <c r="T31" s="244"/>
      <c r="U31" s="238"/>
      <c r="V31" s="238">
        <f>SUM(V32:V61)</f>
        <v>12.750000000000002</v>
      </c>
      <c r="W31" s="238"/>
      <c r="X31" s="238"/>
      <c r="AG31" t="s">
        <v>116</v>
      </c>
    </row>
    <row r="32" spans="1:60" outlineLevel="1" x14ac:dyDescent="0.2">
      <c r="A32" s="245">
        <v>8</v>
      </c>
      <c r="B32" s="246" t="s">
        <v>154</v>
      </c>
      <c r="C32" s="262" t="s">
        <v>155</v>
      </c>
      <c r="D32" s="247" t="s">
        <v>119</v>
      </c>
      <c r="E32" s="248">
        <v>1.677</v>
      </c>
      <c r="F32" s="249"/>
      <c r="G32" s="250">
        <f>ROUND(E32*F32,2)</f>
        <v>0</v>
      </c>
      <c r="H32" s="249"/>
      <c r="I32" s="250">
        <f>ROUND(E32*H32,2)</f>
        <v>0</v>
      </c>
      <c r="J32" s="249"/>
      <c r="K32" s="250">
        <f>ROUND(E32*J32,2)</f>
        <v>0</v>
      </c>
      <c r="L32" s="250">
        <v>21</v>
      </c>
      <c r="M32" s="250">
        <f>G32*(1+L32/100)</f>
        <v>0</v>
      </c>
      <c r="N32" s="250">
        <v>2.1</v>
      </c>
      <c r="O32" s="250">
        <f>ROUND(E32*N32,2)</f>
        <v>3.52</v>
      </c>
      <c r="P32" s="250">
        <v>0</v>
      </c>
      <c r="Q32" s="250">
        <f>ROUND(E32*P32,2)</f>
        <v>0</v>
      </c>
      <c r="R32" s="250"/>
      <c r="S32" s="250" t="s">
        <v>120</v>
      </c>
      <c r="T32" s="251" t="s">
        <v>120</v>
      </c>
      <c r="U32" s="233">
        <v>0.96499999999999997</v>
      </c>
      <c r="V32" s="233">
        <f>ROUND(E32*U32,2)</f>
        <v>1.62</v>
      </c>
      <c r="W32" s="233"/>
      <c r="X32" s="233" t="s">
        <v>121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122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3" t="s">
        <v>123</v>
      </c>
      <c r="D33" s="234"/>
      <c r="E33" s="235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124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3" t="s">
        <v>156</v>
      </c>
      <c r="D34" s="234"/>
      <c r="E34" s="235">
        <v>1.0694999999999999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124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3" t="s">
        <v>157</v>
      </c>
      <c r="D35" s="234"/>
      <c r="E35" s="235">
        <v>0.60750000000000004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4"/>
      <c r="Z35" s="214"/>
      <c r="AA35" s="214"/>
      <c r="AB35" s="214"/>
      <c r="AC35" s="214"/>
      <c r="AD35" s="214"/>
      <c r="AE35" s="214"/>
      <c r="AF35" s="214"/>
      <c r="AG35" s="214" t="s">
        <v>124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ht="22.5" outlineLevel="1" x14ac:dyDescent="0.2">
      <c r="A36" s="245">
        <v>9</v>
      </c>
      <c r="B36" s="246" t="s">
        <v>158</v>
      </c>
      <c r="C36" s="262" t="s">
        <v>159</v>
      </c>
      <c r="D36" s="247" t="s">
        <v>119</v>
      </c>
      <c r="E36" s="248">
        <v>0.45</v>
      </c>
      <c r="F36" s="249"/>
      <c r="G36" s="250">
        <f>ROUND(E36*F36,2)</f>
        <v>0</v>
      </c>
      <c r="H36" s="249"/>
      <c r="I36" s="250">
        <f>ROUND(E36*H36,2)</f>
        <v>0</v>
      </c>
      <c r="J36" s="249"/>
      <c r="K36" s="250">
        <f>ROUND(E36*J36,2)</f>
        <v>0</v>
      </c>
      <c r="L36" s="250">
        <v>21</v>
      </c>
      <c r="M36" s="250">
        <f>G36*(1+L36/100)</f>
        <v>0</v>
      </c>
      <c r="N36" s="250">
        <v>2.5249999999999999</v>
      </c>
      <c r="O36" s="250">
        <f>ROUND(E36*N36,2)</f>
        <v>1.1399999999999999</v>
      </c>
      <c r="P36" s="250">
        <v>0</v>
      </c>
      <c r="Q36" s="250">
        <f>ROUND(E36*P36,2)</f>
        <v>0</v>
      </c>
      <c r="R36" s="250"/>
      <c r="S36" s="250" t="s">
        <v>120</v>
      </c>
      <c r="T36" s="251" t="s">
        <v>120</v>
      </c>
      <c r="U36" s="233">
        <v>0.47699999999999998</v>
      </c>
      <c r="V36" s="233">
        <f>ROUND(E36*U36,2)</f>
        <v>0.21</v>
      </c>
      <c r="W36" s="233"/>
      <c r="X36" s="233" t="s">
        <v>121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122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63" t="s">
        <v>123</v>
      </c>
      <c r="D37" s="234"/>
      <c r="E37" s="235"/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124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3" t="s">
        <v>160</v>
      </c>
      <c r="D38" s="234"/>
      <c r="E38" s="235">
        <v>0.45</v>
      </c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124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2.5" outlineLevel="1" x14ac:dyDescent="0.2">
      <c r="A39" s="245">
        <v>10</v>
      </c>
      <c r="B39" s="246" t="s">
        <v>161</v>
      </c>
      <c r="C39" s="262" t="s">
        <v>162</v>
      </c>
      <c r="D39" s="247" t="s">
        <v>119</v>
      </c>
      <c r="E39" s="248">
        <v>1.3625</v>
      </c>
      <c r="F39" s="249"/>
      <c r="G39" s="250">
        <f>ROUND(E39*F39,2)</f>
        <v>0</v>
      </c>
      <c r="H39" s="249"/>
      <c r="I39" s="250">
        <f>ROUND(E39*H39,2)</f>
        <v>0</v>
      </c>
      <c r="J39" s="249"/>
      <c r="K39" s="250">
        <f>ROUND(E39*J39,2)</f>
        <v>0</v>
      </c>
      <c r="L39" s="250">
        <v>21</v>
      </c>
      <c r="M39" s="250">
        <f>G39*(1+L39/100)</f>
        <v>0</v>
      </c>
      <c r="N39" s="250">
        <v>2.5249999999999999</v>
      </c>
      <c r="O39" s="250">
        <f>ROUND(E39*N39,2)</f>
        <v>3.44</v>
      </c>
      <c r="P39" s="250">
        <v>0</v>
      </c>
      <c r="Q39" s="250">
        <f>ROUND(E39*P39,2)</f>
        <v>0</v>
      </c>
      <c r="R39" s="250"/>
      <c r="S39" s="250" t="s">
        <v>120</v>
      </c>
      <c r="T39" s="251" t="s">
        <v>120</v>
      </c>
      <c r="U39" s="233">
        <v>0.48</v>
      </c>
      <c r="V39" s="233">
        <f>ROUND(E39*U39,2)</f>
        <v>0.65</v>
      </c>
      <c r="W39" s="233"/>
      <c r="X39" s="233" t="s">
        <v>121</v>
      </c>
      <c r="Y39" s="214"/>
      <c r="Z39" s="214"/>
      <c r="AA39" s="214"/>
      <c r="AB39" s="214"/>
      <c r="AC39" s="214"/>
      <c r="AD39" s="214"/>
      <c r="AE39" s="214"/>
      <c r="AF39" s="214"/>
      <c r="AG39" s="214" t="s">
        <v>122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3" t="s">
        <v>123</v>
      </c>
      <c r="D40" s="234"/>
      <c r="E40" s="235"/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4"/>
      <c r="Z40" s="214"/>
      <c r="AA40" s="214"/>
      <c r="AB40" s="214"/>
      <c r="AC40" s="214"/>
      <c r="AD40" s="214"/>
      <c r="AE40" s="214"/>
      <c r="AF40" s="214"/>
      <c r="AG40" s="214" t="s">
        <v>124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3" t="s">
        <v>163</v>
      </c>
      <c r="D41" s="234"/>
      <c r="E41" s="235">
        <v>1.25</v>
      </c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124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3" t="s">
        <v>164</v>
      </c>
      <c r="D42" s="234"/>
      <c r="E42" s="235">
        <v>0.1125</v>
      </c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124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 x14ac:dyDescent="0.2">
      <c r="A43" s="245">
        <v>11</v>
      </c>
      <c r="B43" s="246" t="s">
        <v>165</v>
      </c>
      <c r="C43" s="262" t="s">
        <v>166</v>
      </c>
      <c r="D43" s="247" t="s">
        <v>140</v>
      </c>
      <c r="E43" s="248">
        <v>8.5050000000000008</v>
      </c>
      <c r="F43" s="249"/>
      <c r="G43" s="250">
        <f>ROUND(E43*F43,2)</f>
        <v>0</v>
      </c>
      <c r="H43" s="249"/>
      <c r="I43" s="250">
        <f>ROUND(E43*H43,2)</f>
        <v>0</v>
      </c>
      <c r="J43" s="249"/>
      <c r="K43" s="250">
        <f>ROUND(E43*J43,2)</f>
        <v>0</v>
      </c>
      <c r="L43" s="250">
        <v>21</v>
      </c>
      <c r="M43" s="250">
        <f>G43*(1+L43/100)</f>
        <v>0</v>
      </c>
      <c r="N43" s="250">
        <v>3.6400000000000002E-2</v>
      </c>
      <c r="O43" s="250">
        <f>ROUND(E43*N43,2)</f>
        <v>0.31</v>
      </c>
      <c r="P43" s="250">
        <v>0</v>
      </c>
      <c r="Q43" s="250">
        <f>ROUND(E43*P43,2)</f>
        <v>0</v>
      </c>
      <c r="R43" s="250"/>
      <c r="S43" s="250" t="s">
        <v>120</v>
      </c>
      <c r="T43" s="251" t="s">
        <v>120</v>
      </c>
      <c r="U43" s="233">
        <v>0.52700000000000002</v>
      </c>
      <c r="V43" s="233">
        <f>ROUND(E43*U43,2)</f>
        <v>4.4800000000000004</v>
      </c>
      <c r="W43" s="233"/>
      <c r="X43" s="233" t="s">
        <v>121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122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3" t="s">
        <v>123</v>
      </c>
      <c r="D44" s="234"/>
      <c r="E44" s="235"/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4"/>
      <c r="Z44" s="214"/>
      <c r="AA44" s="214"/>
      <c r="AB44" s="214"/>
      <c r="AC44" s="214"/>
      <c r="AD44" s="214"/>
      <c r="AE44" s="214"/>
      <c r="AF44" s="214"/>
      <c r="AG44" s="214" t="s">
        <v>124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3" t="s">
        <v>167</v>
      </c>
      <c r="D45" s="234"/>
      <c r="E45" s="235">
        <v>0.77</v>
      </c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14"/>
      <c r="Z45" s="214"/>
      <c r="AA45" s="214"/>
      <c r="AB45" s="214"/>
      <c r="AC45" s="214"/>
      <c r="AD45" s="214"/>
      <c r="AE45" s="214"/>
      <c r="AF45" s="214"/>
      <c r="AG45" s="214" t="s">
        <v>124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3" t="s">
        <v>168</v>
      </c>
      <c r="D46" s="234"/>
      <c r="E46" s="235">
        <v>0.85499999999999998</v>
      </c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124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63" t="s">
        <v>169</v>
      </c>
      <c r="D47" s="234"/>
      <c r="E47" s="235">
        <v>3.25</v>
      </c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4"/>
      <c r="Z47" s="214"/>
      <c r="AA47" s="214"/>
      <c r="AB47" s="214"/>
      <c r="AC47" s="214"/>
      <c r="AD47" s="214"/>
      <c r="AE47" s="214"/>
      <c r="AF47" s="214"/>
      <c r="AG47" s="214" t="s">
        <v>124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22.5" outlineLevel="1" x14ac:dyDescent="0.2">
      <c r="A48" s="231"/>
      <c r="B48" s="232"/>
      <c r="C48" s="263" t="s">
        <v>170</v>
      </c>
      <c r="D48" s="234"/>
      <c r="E48" s="235">
        <v>1.45</v>
      </c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4"/>
      <c r="Z48" s="214"/>
      <c r="AA48" s="214"/>
      <c r="AB48" s="214"/>
      <c r="AC48" s="214"/>
      <c r="AD48" s="214"/>
      <c r="AE48" s="214"/>
      <c r="AF48" s="214"/>
      <c r="AG48" s="214" t="s">
        <v>124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3" t="s">
        <v>171</v>
      </c>
      <c r="D49" s="234"/>
      <c r="E49" s="235">
        <v>0.9</v>
      </c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4"/>
      <c r="Z49" s="214"/>
      <c r="AA49" s="214"/>
      <c r="AB49" s="214"/>
      <c r="AC49" s="214"/>
      <c r="AD49" s="214"/>
      <c r="AE49" s="214"/>
      <c r="AF49" s="214"/>
      <c r="AG49" s="214" t="s">
        <v>124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22.5" outlineLevel="1" x14ac:dyDescent="0.2">
      <c r="A50" s="231"/>
      <c r="B50" s="232"/>
      <c r="C50" s="263" t="s">
        <v>172</v>
      </c>
      <c r="D50" s="234"/>
      <c r="E50" s="235">
        <v>1.28</v>
      </c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124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45">
        <v>12</v>
      </c>
      <c r="B51" s="246" t="s">
        <v>173</v>
      </c>
      <c r="C51" s="262" t="s">
        <v>174</v>
      </c>
      <c r="D51" s="247" t="s">
        <v>140</v>
      </c>
      <c r="E51" s="248">
        <v>8.5050000000000008</v>
      </c>
      <c r="F51" s="249"/>
      <c r="G51" s="250">
        <f>ROUND(E51*F51,2)</f>
        <v>0</v>
      </c>
      <c r="H51" s="249"/>
      <c r="I51" s="250">
        <f>ROUND(E51*H51,2)</f>
        <v>0</v>
      </c>
      <c r="J51" s="249"/>
      <c r="K51" s="250">
        <f>ROUND(E51*J51,2)</f>
        <v>0</v>
      </c>
      <c r="L51" s="250">
        <v>21</v>
      </c>
      <c r="M51" s="250">
        <f>G51*(1+L51/100)</f>
        <v>0</v>
      </c>
      <c r="N51" s="250">
        <v>0</v>
      </c>
      <c r="O51" s="250">
        <f>ROUND(E51*N51,2)</f>
        <v>0</v>
      </c>
      <c r="P51" s="250">
        <v>0</v>
      </c>
      <c r="Q51" s="250">
        <f>ROUND(E51*P51,2)</f>
        <v>0</v>
      </c>
      <c r="R51" s="250"/>
      <c r="S51" s="250" t="s">
        <v>120</v>
      </c>
      <c r="T51" s="251" t="s">
        <v>120</v>
      </c>
      <c r="U51" s="233">
        <v>0.32</v>
      </c>
      <c r="V51" s="233">
        <f>ROUND(E51*U51,2)</f>
        <v>2.72</v>
      </c>
      <c r="W51" s="233"/>
      <c r="X51" s="233" t="s">
        <v>121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122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64" t="s">
        <v>175</v>
      </c>
      <c r="D52" s="252"/>
      <c r="E52" s="252"/>
      <c r="F52" s="252"/>
      <c r="G52" s="252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14"/>
      <c r="Z52" s="214"/>
      <c r="AA52" s="214"/>
      <c r="AB52" s="214"/>
      <c r="AC52" s="214"/>
      <c r="AD52" s="214"/>
      <c r="AE52" s="214"/>
      <c r="AF52" s="214"/>
      <c r="AG52" s="214" t="s">
        <v>135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3" t="s">
        <v>176</v>
      </c>
      <c r="D53" s="234"/>
      <c r="E53" s="235">
        <v>8.5050000000000008</v>
      </c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124</v>
      </c>
      <c r="AH53" s="214">
        <v>5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45">
        <v>13</v>
      </c>
      <c r="B54" s="246" t="s">
        <v>177</v>
      </c>
      <c r="C54" s="262" t="s">
        <v>178</v>
      </c>
      <c r="D54" s="247" t="s">
        <v>179</v>
      </c>
      <c r="E54" s="248">
        <v>1</v>
      </c>
      <c r="F54" s="249"/>
      <c r="G54" s="250">
        <f>ROUND(E54*F54,2)</f>
        <v>0</v>
      </c>
      <c r="H54" s="249"/>
      <c r="I54" s="250">
        <f>ROUND(E54*H54,2)</f>
        <v>0</v>
      </c>
      <c r="J54" s="249"/>
      <c r="K54" s="250">
        <f>ROUND(E54*J54,2)</f>
        <v>0</v>
      </c>
      <c r="L54" s="250">
        <v>21</v>
      </c>
      <c r="M54" s="250">
        <f>G54*(1+L54/100)</f>
        <v>0</v>
      </c>
      <c r="N54" s="250">
        <v>2.1800000000000001E-3</v>
      </c>
      <c r="O54" s="250">
        <f>ROUND(E54*N54,2)</f>
        <v>0</v>
      </c>
      <c r="P54" s="250">
        <v>0</v>
      </c>
      <c r="Q54" s="250">
        <f>ROUND(E54*P54,2)</f>
        <v>0</v>
      </c>
      <c r="R54" s="250"/>
      <c r="S54" s="250" t="s">
        <v>120</v>
      </c>
      <c r="T54" s="251" t="s">
        <v>120</v>
      </c>
      <c r="U54" s="233">
        <v>0.50900000000000001</v>
      </c>
      <c r="V54" s="233">
        <f>ROUND(E54*U54,2)</f>
        <v>0.51</v>
      </c>
      <c r="W54" s="233"/>
      <c r="X54" s="233" t="s">
        <v>121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122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3" t="s">
        <v>123</v>
      </c>
      <c r="D55" s="234"/>
      <c r="E55" s="235"/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124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3" t="s">
        <v>180</v>
      </c>
      <c r="D56" s="234"/>
      <c r="E56" s="235">
        <v>1</v>
      </c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4"/>
      <c r="Z56" s="214"/>
      <c r="AA56" s="214"/>
      <c r="AB56" s="214"/>
      <c r="AC56" s="214"/>
      <c r="AD56" s="214"/>
      <c r="AE56" s="214"/>
      <c r="AF56" s="214"/>
      <c r="AG56" s="214" t="s">
        <v>124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45">
        <v>14</v>
      </c>
      <c r="B57" s="246" t="s">
        <v>181</v>
      </c>
      <c r="C57" s="262" t="s">
        <v>182</v>
      </c>
      <c r="D57" s="247" t="s">
        <v>148</v>
      </c>
      <c r="E57" s="248">
        <v>0.109</v>
      </c>
      <c r="F57" s="249"/>
      <c r="G57" s="250">
        <f>ROUND(E57*F57,2)</f>
        <v>0</v>
      </c>
      <c r="H57" s="249"/>
      <c r="I57" s="250">
        <f>ROUND(E57*H57,2)</f>
        <v>0</v>
      </c>
      <c r="J57" s="249"/>
      <c r="K57" s="250">
        <f>ROUND(E57*J57,2)</f>
        <v>0</v>
      </c>
      <c r="L57" s="250">
        <v>21</v>
      </c>
      <c r="M57" s="250">
        <f>G57*(1+L57/100)</f>
        <v>0</v>
      </c>
      <c r="N57" s="250">
        <v>1.0217400000000001</v>
      </c>
      <c r="O57" s="250">
        <f>ROUND(E57*N57,2)</f>
        <v>0.11</v>
      </c>
      <c r="P57" s="250">
        <v>0</v>
      </c>
      <c r="Q57" s="250">
        <f>ROUND(E57*P57,2)</f>
        <v>0</v>
      </c>
      <c r="R57" s="250"/>
      <c r="S57" s="250" t="s">
        <v>120</v>
      </c>
      <c r="T57" s="251" t="s">
        <v>120</v>
      </c>
      <c r="U57" s="233">
        <v>23.530999999999999</v>
      </c>
      <c r="V57" s="233">
        <f>ROUND(E57*U57,2)</f>
        <v>2.56</v>
      </c>
      <c r="W57" s="233"/>
      <c r="X57" s="233" t="s">
        <v>121</v>
      </c>
      <c r="Y57" s="214"/>
      <c r="Z57" s="214"/>
      <c r="AA57" s="214"/>
      <c r="AB57" s="214"/>
      <c r="AC57" s="214"/>
      <c r="AD57" s="214"/>
      <c r="AE57" s="214"/>
      <c r="AF57" s="214"/>
      <c r="AG57" s="214" t="s">
        <v>122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3" t="s">
        <v>183</v>
      </c>
      <c r="D58" s="234"/>
      <c r="E58" s="235">
        <v>0.109</v>
      </c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4"/>
      <c r="Z58" s="214"/>
      <c r="AA58" s="214"/>
      <c r="AB58" s="214"/>
      <c r="AC58" s="214"/>
      <c r="AD58" s="214"/>
      <c r="AE58" s="214"/>
      <c r="AF58" s="214"/>
      <c r="AG58" s="214" t="s">
        <v>124</v>
      </c>
      <c r="AH58" s="214">
        <v>5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22.5" outlineLevel="1" x14ac:dyDescent="0.2">
      <c r="A59" s="245">
        <v>15</v>
      </c>
      <c r="B59" s="246" t="s">
        <v>184</v>
      </c>
      <c r="C59" s="262" t="s">
        <v>185</v>
      </c>
      <c r="D59" s="247" t="s">
        <v>186</v>
      </c>
      <c r="E59" s="248">
        <v>2</v>
      </c>
      <c r="F59" s="249"/>
      <c r="G59" s="250">
        <f>ROUND(E59*F59,2)</f>
        <v>0</v>
      </c>
      <c r="H59" s="249"/>
      <c r="I59" s="250">
        <f>ROUND(E59*H59,2)</f>
        <v>0</v>
      </c>
      <c r="J59" s="249"/>
      <c r="K59" s="250">
        <f>ROUND(E59*J59,2)</f>
        <v>0</v>
      </c>
      <c r="L59" s="250">
        <v>21</v>
      </c>
      <c r="M59" s="250">
        <f>G59*(1+L59/100)</f>
        <v>0</v>
      </c>
      <c r="N59" s="250">
        <v>0.43625000000000003</v>
      </c>
      <c r="O59" s="250">
        <f>ROUND(E59*N59,2)</f>
        <v>0.87</v>
      </c>
      <c r="P59" s="250">
        <v>0</v>
      </c>
      <c r="Q59" s="250">
        <f>ROUND(E59*P59,2)</f>
        <v>0</v>
      </c>
      <c r="R59" s="250"/>
      <c r="S59" s="250" t="s">
        <v>120</v>
      </c>
      <c r="T59" s="251" t="s">
        <v>120</v>
      </c>
      <c r="U59" s="233">
        <v>0</v>
      </c>
      <c r="V59" s="233">
        <f>ROUND(E59*U59,2)</f>
        <v>0</v>
      </c>
      <c r="W59" s="233"/>
      <c r="X59" s="233" t="s">
        <v>187</v>
      </c>
      <c r="Y59" s="214"/>
      <c r="Z59" s="214"/>
      <c r="AA59" s="214"/>
      <c r="AB59" s="214"/>
      <c r="AC59" s="214"/>
      <c r="AD59" s="214"/>
      <c r="AE59" s="214"/>
      <c r="AF59" s="214"/>
      <c r="AG59" s="214" t="s">
        <v>188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63" t="s">
        <v>123</v>
      </c>
      <c r="D60" s="234"/>
      <c r="E60" s="235"/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4"/>
      <c r="Z60" s="214"/>
      <c r="AA60" s="214"/>
      <c r="AB60" s="214"/>
      <c r="AC60" s="214"/>
      <c r="AD60" s="214"/>
      <c r="AE60" s="214"/>
      <c r="AF60" s="214"/>
      <c r="AG60" s="214" t="s">
        <v>124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63" t="s">
        <v>189</v>
      </c>
      <c r="D61" s="234"/>
      <c r="E61" s="235">
        <v>2</v>
      </c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14"/>
      <c r="Z61" s="214"/>
      <c r="AA61" s="214"/>
      <c r="AB61" s="214"/>
      <c r="AC61" s="214"/>
      <c r="AD61" s="214"/>
      <c r="AE61" s="214"/>
      <c r="AF61" s="214"/>
      <c r="AG61" s="214" t="s">
        <v>124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x14ac:dyDescent="0.2">
      <c r="A62" s="239" t="s">
        <v>115</v>
      </c>
      <c r="B62" s="240" t="s">
        <v>80</v>
      </c>
      <c r="C62" s="261" t="s">
        <v>81</v>
      </c>
      <c r="D62" s="241"/>
      <c r="E62" s="242"/>
      <c r="F62" s="243"/>
      <c r="G62" s="243">
        <f>SUMIF(AG63:AG71,"&lt;&gt;NOR",G63:G71)</f>
        <v>0</v>
      </c>
      <c r="H62" s="243"/>
      <c r="I62" s="243">
        <f>SUM(I63:I71)</f>
        <v>0</v>
      </c>
      <c r="J62" s="243"/>
      <c r="K62" s="243">
        <f>SUM(K63:K71)</f>
        <v>0</v>
      </c>
      <c r="L62" s="243"/>
      <c r="M62" s="243">
        <f>SUM(M63:M71)</f>
        <v>0</v>
      </c>
      <c r="N62" s="243"/>
      <c r="O62" s="243">
        <f>SUM(O63:O71)</f>
        <v>2.96</v>
      </c>
      <c r="P62" s="243"/>
      <c r="Q62" s="243">
        <f>SUM(Q63:Q71)</f>
        <v>0</v>
      </c>
      <c r="R62" s="243"/>
      <c r="S62" s="243"/>
      <c r="T62" s="244"/>
      <c r="U62" s="238"/>
      <c r="V62" s="238">
        <f>SUM(V63:V71)</f>
        <v>2.81</v>
      </c>
      <c r="W62" s="238"/>
      <c r="X62" s="238"/>
      <c r="AG62" t="s">
        <v>116</v>
      </c>
    </row>
    <row r="63" spans="1:60" outlineLevel="1" x14ac:dyDescent="0.2">
      <c r="A63" s="245">
        <v>16</v>
      </c>
      <c r="B63" s="246" t="s">
        <v>190</v>
      </c>
      <c r="C63" s="262" t="s">
        <v>191</v>
      </c>
      <c r="D63" s="247" t="s">
        <v>119</v>
      </c>
      <c r="E63" s="248">
        <v>0.35649999999999998</v>
      </c>
      <c r="F63" s="249"/>
      <c r="G63" s="250">
        <f>ROUND(E63*F63,2)</f>
        <v>0</v>
      </c>
      <c r="H63" s="249"/>
      <c r="I63" s="250">
        <f>ROUND(E63*H63,2)</f>
        <v>0</v>
      </c>
      <c r="J63" s="249"/>
      <c r="K63" s="250">
        <f>ROUND(E63*J63,2)</f>
        <v>0</v>
      </c>
      <c r="L63" s="250">
        <v>21</v>
      </c>
      <c r="M63" s="250">
        <f>G63*(1+L63/100)</f>
        <v>0</v>
      </c>
      <c r="N63" s="250">
        <v>2.5249999999999999</v>
      </c>
      <c r="O63" s="250">
        <f>ROUND(E63*N63,2)</f>
        <v>0.9</v>
      </c>
      <c r="P63" s="250">
        <v>0</v>
      </c>
      <c r="Q63" s="250">
        <f>ROUND(E63*P63,2)</f>
        <v>0</v>
      </c>
      <c r="R63" s="250"/>
      <c r="S63" s="250" t="s">
        <v>120</v>
      </c>
      <c r="T63" s="251" t="s">
        <v>120</v>
      </c>
      <c r="U63" s="233">
        <v>2.58</v>
      </c>
      <c r="V63" s="233">
        <f>ROUND(E63*U63,2)</f>
        <v>0.92</v>
      </c>
      <c r="W63" s="233"/>
      <c r="X63" s="233" t="s">
        <v>121</v>
      </c>
      <c r="Y63" s="214"/>
      <c r="Z63" s="214"/>
      <c r="AA63" s="214"/>
      <c r="AB63" s="214"/>
      <c r="AC63" s="214"/>
      <c r="AD63" s="214"/>
      <c r="AE63" s="214"/>
      <c r="AF63" s="214"/>
      <c r="AG63" s="214" t="s">
        <v>122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4" t="s">
        <v>192</v>
      </c>
      <c r="D64" s="252"/>
      <c r="E64" s="252"/>
      <c r="F64" s="252"/>
      <c r="G64" s="252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4"/>
      <c r="Z64" s="214"/>
      <c r="AA64" s="214"/>
      <c r="AB64" s="214"/>
      <c r="AC64" s="214"/>
      <c r="AD64" s="214"/>
      <c r="AE64" s="214"/>
      <c r="AF64" s="214"/>
      <c r="AG64" s="214" t="s">
        <v>135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3" t="s">
        <v>123</v>
      </c>
      <c r="D65" s="234"/>
      <c r="E65" s="235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124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3" t="s">
        <v>193</v>
      </c>
      <c r="D66" s="234"/>
      <c r="E66" s="235">
        <v>0.35649999999999998</v>
      </c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14"/>
      <c r="Z66" s="214"/>
      <c r="AA66" s="214"/>
      <c r="AB66" s="214"/>
      <c r="AC66" s="214"/>
      <c r="AD66" s="214"/>
      <c r="AE66" s="214"/>
      <c r="AF66" s="214"/>
      <c r="AG66" s="214" t="s">
        <v>124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45">
        <v>17</v>
      </c>
      <c r="B67" s="246" t="s">
        <v>194</v>
      </c>
      <c r="C67" s="262" t="s">
        <v>195</v>
      </c>
      <c r="D67" s="247" t="s">
        <v>119</v>
      </c>
      <c r="E67" s="248">
        <v>0.81574999999999998</v>
      </c>
      <c r="F67" s="249"/>
      <c r="G67" s="250">
        <f>ROUND(E67*F67,2)</f>
        <v>0</v>
      </c>
      <c r="H67" s="249"/>
      <c r="I67" s="250">
        <f>ROUND(E67*H67,2)</f>
        <v>0</v>
      </c>
      <c r="J67" s="249"/>
      <c r="K67" s="250">
        <f>ROUND(E67*J67,2)</f>
        <v>0</v>
      </c>
      <c r="L67" s="250">
        <v>21</v>
      </c>
      <c r="M67" s="250">
        <f>G67*(1+L67/100)</f>
        <v>0</v>
      </c>
      <c r="N67" s="250">
        <v>2.5249999999999999</v>
      </c>
      <c r="O67" s="250">
        <f>ROUND(E67*N67,2)</f>
        <v>2.06</v>
      </c>
      <c r="P67" s="250">
        <v>0</v>
      </c>
      <c r="Q67" s="250">
        <f>ROUND(E67*P67,2)</f>
        <v>0</v>
      </c>
      <c r="R67" s="250"/>
      <c r="S67" s="250" t="s">
        <v>120</v>
      </c>
      <c r="T67" s="251" t="s">
        <v>120</v>
      </c>
      <c r="U67" s="233">
        <v>2.3170000000000002</v>
      </c>
      <c r="V67" s="233">
        <f>ROUND(E67*U67,2)</f>
        <v>1.89</v>
      </c>
      <c r="W67" s="233"/>
      <c r="X67" s="233" t="s">
        <v>121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122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4" t="s">
        <v>192</v>
      </c>
      <c r="D68" s="252"/>
      <c r="E68" s="252"/>
      <c r="F68" s="252"/>
      <c r="G68" s="252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4"/>
      <c r="Z68" s="214"/>
      <c r="AA68" s="214"/>
      <c r="AB68" s="214"/>
      <c r="AC68" s="214"/>
      <c r="AD68" s="214"/>
      <c r="AE68" s="214"/>
      <c r="AF68" s="214"/>
      <c r="AG68" s="214" t="s">
        <v>135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3" t="s">
        <v>123</v>
      </c>
      <c r="D69" s="234"/>
      <c r="E69" s="235"/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124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63" t="s">
        <v>196</v>
      </c>
      <c r="D70" s="234"/>
      <c r="E70" s="235">
        <v>0.30375000000000002</v>
      </c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W70" s="233"/>
      <c r="X70" s="233"/>
      <c r="Y70" s="214"/>
      <c r="Z70" s="214"/>
      <c r="AA70" s="214"/>
      <c r="AB70" s="214"/>
      <c r="AC70" s="214"/>
      <c r="AD70" s="214"/>
      <c r="AE70" s="214"/>
      <c r="AF70" s="214"/>
      <c r="AG70" s="214" t="s">
        <v>124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3" t="s">
        <v>197</v>
      </c>
      <c r="D71" s="234"/>
      <c r="E71" s="235">
        <v>0.51200000000000001</v>
      </c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124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25.5" x14ac:dyDescent="0.2">
      <c r="A72" s="239" t="s">
        <v>115</v>
      </c>
      <c r="B72" s="240" t="s">
        <v>82</v>
      </c>
      <c r="C72" s="261" t="s">
        <v>83</v>
      </c>
      <c r="D72" s="241"/>
      <c r="E72" s="242"/>
      <c r="F72" s="243"/>
      <c r="G72" s="243">
        <f>SUMIF(AG73:AG81,"&lt;&gt;NOR",G73:G81)</f>
        <v>0</v>
      </c>
      <c r="H72" s="243"/>
      <c r="I72" s="243">
        <f>SUM(I73:I81)</f>
        <v>0</v>
      </c>
      <c r="J72" s="243"/>
      <c r="K72" s="243">
        <f>SUM(K73:K81)</f>
        <v>0</v>
      </c>
      <c r="L72" s="243"/>
      <c r="M72" s="243">
        <f>SUM(M73:M81)</f>
        <v>0</v>
      </c>
      <c r="N72" s="243"/>
      <c r="O72" s="243">
        <f>SUM(O73:O81)</f>
        <v>0</v>
      </c>
      <c r="P72" s="243"/>
      <c r="Q72" s="243">
        <f>SUM(Q73:Q81)</f>
        <v>0</v>
      </c>
      <c r="R72" s="243"/>
      <c r="S72" s="243"/>
      <c r="T72" s="244"/>
      <c r="U72" s="238"/>
      <c r="V72" s="238">
        <f>SUM(V73:V81)</f>
        <v>1</v>
      </c>
      <c r="W72" s="238"/>
      <c r="X72" s="238"/>
      <c r="AG72" t="s">
        <v>116</v>
      </c>
    </row>
    <row r="73" spans="1:60" outlineLevel="1" x14ac:dyDescent="0.2">
      <c r="A73" s="245">
        <v>18</v>
      </c>
      <c r="B73" s="246" t="s">
        <v>198</v>
      </c>
      <c r="C73" s="262" t="s">
        <v>199</v>
      </c>
      <c r="D73" s="247" t="s">
        <v>179</v>
      </c>
      <c r="E73" s="248">
        <v>8</v>
      </c>
      <c r="F73" s="249"/>
      <c r="G73" s="250">
        <f>ROUND(E73*F73,2)</f>
        <v>0</v>
      </c>
      <c r="H73" s="249"/>
      <c r="I73" s="250">
        <f>ROUND(E73*H73,2)</f>
        <v>0</v>
      </c>
      <c r="J73" s="249"/>
      <c r="K73" s="250">
        <f>ROUND(E73*J73,2)</f>
        <v>0</v>
      </c>
      <c r="L73" s="250">
        <v>21</v>
      </c>
      <c r="M73" s="250">
        <f>G73*(1+L73/100)</f>
        <v>0</v>
      </c>
      <c r="N73" s="250">
        <v>3.0000000000000001E-5</v>
      </c>
      <c r="O73" s="250">
        <f>ROUND(E73*N73,2)</f>
        <v>0</v>
      </c>
      <c r="P73" s="250">
        <v>0</v>
      </c>
      <c r="Q73" s="250">
        <f>ROUND(E73*P73,2)</f>
        <v>0</v>
      </c>
      <c r="R73" s="250"/>
      <c r="S73" s="250" t="s">
        <v>120</v>
      </c>
      <c r="T73" s="251" t="s">
        <v>120</v>
      </c>
      <c r="U73" s="233">
        <v>0.125</v>
      </c>
      <c r="V73" s="233">
        <f>ROUND(E73*U73,2)</f>
        <v>1</v>
      </c>
      <c r="W73" s="233"/>
      <c r="X73" s="233" t="s">
        <v>121</v>
      </c>
      <c r="Y73" s="214"/>
      <c r="Z73" s="214"/>
      <c r="AA73" s="214"/>
      <c r="AB73" s="214"/>
      <c r="AC73" s="214"/>
      <c r="AD73" s="214"/>
      <c r="AE73" s="214"/>
      <c r="AF73" s="214"/>
      <c r="AG73" s="214" t="s">
        <v>122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3" t="s">
        <v>200</v>
      </c>
      <c r="D74" s="234"/>
      <c r="E74" s="235"/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124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63" t="s">
        <v>201</v>
      </c>
      <c r="D75" s="234"/>
      <c r="E75" s="235">
        <v>8</v>
      </c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14"/>
      <c r="Z75" s="214"/>
      <c r="AA75" s="214"/>
      <c r="AB75" s="214"/>
      <c r="AC75" s="214"/>
      <c r="AD75" s="214"/>
      <c r="AE75" s="214"/>
      <c r="AF75" s="214"/>
      <c r="AG75" s="214" t="s">
        <v>124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ht="33.75" outlineLevel="1" x14ac:dyDescent="0.2">
      <c r="A76" s="245">
        <v>19</v>
      </c>
      <c r="B76" s="246" t="s">
        <v>202</v>
      </c>
      <c r="C76" s="262" t="s">
        <v>203</v>
      </c>
      <c r="D76" s="247" t="s">
        <v>179</v>
      </c>
      <c r="E76" s="248">
        <v>1</v>
      </c>
      <c r="F76" s="249"/>
      <c r="G76" s="250">
        <f>ROUND(E76*F76,2)</f>
        <v>0</v>
      </c>
      <c r="H76" s="249"/>
      <c r="I76" s="250">
        <f>ROUND(E76*H76,2)</f>
        <v>0</v>
      </c>
      <c r="J76" s="249"/>
      <c r="K76" s="250">
        <f>ROUND(E76*J76,2)</f>
        <v>0</v>
      </c>
      <c r="L76" s="250">
        <v>21</v>
      </c>
      <c r="M76" s="250">
        <f>G76*(1+L76/100)</f>
        <v>0</v>
      </c>
      <c r="N76" s="250">
        <v>0</v>
      </c>
      <c r="O76" s="250">
        <f>ROUND(E76*N76,2)</f>
        <v>0</v>
      </c>
      <c r="P76" s="250">
        <v>0</v>
      </c>
      <c r="Q76" s="250">
        <f>ROUND(E76*P76,2)</f>
        <v>0</v>
      </c>
      <c r="R76" s="250"/>
      <c r="S76" s="250" t="s">
        <v>204</v>
      </c>
      <c r="T76" s="251" t="s">
        <v>144</v>
      </c>
      <c r="U76" s="233">
        <v>0</v>
      </c>
      <c r="V76" s="233">
        <f>ROUND(E76*U76,2)</f>
        <v>0</v>
      </c>
      <c r="W76" s="233"/>
      <c r="X76" s="233" t="s">
        <v>121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122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3" t="s">
        <v>123</v>
      </c>
      <c r="D77" s="234"/>
      <c r="E77" s="235"/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14"/>
      <c r="Z77" s="214"/>
      <c r="AA77" s="214"/>
      <c r="AB77" s="214"/>
      <c r="AC77" s="214"/>
      <c r="AD77" s="214"/>
      <c r="AE77" s="214"/>
      <c r="AF77" s="214"/>
      <c r="AG77" s="214" t="s">
        <v>124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63" t="s">
        <v>180</v>
      </c>
      <c r="D78" s="234"/>
      <c r="E78" s="235">
        <v>1</v>
      </c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4"/>
      <c r="Z78" s="214"/>
      <c r="AA78" s="214"/>
      <c r="AB78" s="214"/>
      <c r="AC78" s="214"/>
      <c r="AD78" s="214"/>
      <c r="AE78" s="214"/>
      <c r="AF78" s="214"/>
      <c r="AG78" s="214" t="s">
        <v>124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ht="22.5" outlineLevel="1" x14ac:dyDescent="0.2">
      <c r="A79" s="245">
        <v>20</v>
      </c>
      <c r="B79" s="246" t="s">
        <v>205</v>
      </c>
      <c r="C79" s="262" t="s">
        <v>206</v>
      </c>
      <c r="D79" s="247" t="s">
        <v>179</v>
      </c>
      <c r="E79" s="248">
        <v>4</v>
      </c>
      <c r="F79" s="249"/>
      <c r="G79" s="250">
        <f>ROUND(E79*F79,2)</f>
        <v>0</v>
      </c>
      <c r="H79" s="249"/>
      <c r="I79" s="250">
        <f>ROUND(E79*H79,2)</f>
        <v>0</v>
      </c>
      <c r="J79" s="249"/>
      <c r="K79" s="250">
        <f>ROUND(E79*J79,2)</f>
        <v>0</v>
      </c>
      <c r="L79" s="250">
        <v>21</v>
      </c>
      <c r="M79" s="250">
        <f>G79*(1+L79/100)</f>
        <v>0</v>
      </c>
      <c r="N79" s="250">
        <v>0</v>
      </c>
      <c r="O79" s="250">
        <f>ROUND(E79*N79,2)</f>
        <v>0</v>
      </c>
      <c r="P79" s="250">
        <v>0</v>
      </c>
      <c r="Q79" s="250">
        <f>ROUND(E79*P79,2)</f>
        <v>0</v>
      </c>
      <c r="R79" s="250"/>
      <c r="S79" s="250" t="s">
        <v>204</v>
      </c>
      <c r="T79" s="251" t="s">
        <v>144</v>
      </c>
      <c r="U79" s="233">
        <v>0</v>
      </c>
      <c r="V79" s="233">
        <f>ROUND(E79*U79,2)</f>
        <v>0</v>
      </c>
      <c r="W79" s="233"/>
      <c r="X79" s="233" t="s">
        <v>121</v>
      </c>
      <c r="Y79" s="214"/>
      <c r="Z79" s="214"/>
      <c r="AA79" s="214"/>
      <c r="AB79" s="214"/>
      <c r="AC79" s="214"/>
      <c r="AD79" s="214"/>
      <c r="AE79" s="214"/>
      <c r="AF79" s="214"/>
      <c r="AG79" s="214" t="s">
        <v>122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/>
      <c r="B80" s="232"/>
      <c r="C80" s="263" t="s">
        <v>123</v>
      </c>
      <c r="D80" s="234"/>
      <c r="E80" s="235"/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3"/>
      <c r="U80" s="233"/>
      <c r="V80" s="233"/>
      <c r="W80" s="233"/>
      <c r="X80" s="233"/>
      <c r="Y80" s="214"/>
      <c r="Z80" s="214"/>
      <c r="AA80" s="214"/>
      <c r="AB80" s="214"/>
      <c r="AC80" s="214"/>
      <c r="AD80" s="214"/>
      <c r="AE80" s="214"/>
      <c r="AF80" s="214"/>
      <c r="AG80" s="214" t="s">
        <v>124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3" t="s">
        <v>207</v>
      </c>
      <c r="D81" s="234"/>
      <c r="E81" s="235">
        <v>4</v>
      </c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124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x14ac:dyDescent="0.2">
      <c r="A82" s="239" t="s">
        <v>115</v>
      </c>
      <c r="B82" s="240" t="s">
        <v>84</v>
      </c>
      <c r="C82" s="261" t="s">
        <v>85</v>
      </c>
      <c r="D82" s="241"/>
      <c r="E82" s="242"/>
      <c r="F82" s="243"/>
      <c r="G82" s="243">
        <f>SUMIF(AG83:AG83,"&lt;&gt;NOR",G83:G83)</f>
        <v>0</v>
      </c>
      <c r="H82" s="243"/>
      <c r="I82" s="243">
        <f>SUM(I83:I83)</f>
        <v>0</v>
      </c>
      <c r="J82" s="243"/>
      <c r="K82" s="243">
        <f>SUM(K83:K83)</f>
        <v>0</v>
      </c>
      <c r="L82" s="243"/>
      <c r="M82" s="243">
        <f>SUM(M83:M83)</f>
        <v>0</v>
      </c>
      <c r="N82" s="243"/>
      <c r="O82" s="243">
        <f>SUM(O83:O83)</f>
        <v>0</v>
      </c>
      <c r="P82" s="243"/>
      <c r="Q82" s="243">
        <f>SUM(Q83:Q83)</f>
        <v>0</v>
      </c>
      <c r="R82" s="243"/>
      <c r="S82" s="243"/>
      <c r="T82" s="244"/>
      <c r="U82" s="238"/>
      <c r="V82" s="238">
        <f>SUM(V83:V83)</f>
        <v>17.010000000000002</v>
      </c>
      <c r="W82" s="238"/>
      <c r="X82" s="238"/>
      <c r="AG82" t="s">
        <v>116</v>
      </c>
    </row>
    <row r="83" spans="1:60" outlineLevel="1" x14ac:dyDescent="0.2">
      <c r="A83" s="253">
        <v>21</v>
      </c>
      <c r="B83" s="254" t="s">
        <v>208</v>
      </c>
      <c r="C83" s="266" t="s">
        <v>209</v>
      </c>
      <c r="D83" s="255" t="s">
        <v>148</v>
      </c>
      <c r="E83" s="256">
        <v>27.93778</v>
      </c>
      <c r="F83" s="257"/>
      <c r="G83" s="258">
        <f>ROUND(E83*F83,2)</f>
        <v>0</v>
      </c>
      <c r="H83" s="257"/>
      <c r="I83" s="258">
        <f>ROUND(E83*H83,2)</f>
        <v>0</v>
      </c>
      <c r="J83" s="257"/>
      <c r="K83" s="258">
        <f>ROUND(E83*J83,2)</f>
        <v>0</v>
      </c>
      <c r="L83" s="258">
        <v>21</v>
      </c>
      <c r="M83" s="258">
        <f>G83*(1+L83/100)</f>
        <v>0</v>
      </c>
      <c r="N83" s="258">
        <v>0</v>
      </c>
      <c r="O83" s="258">
        <f>ROUND(E83*N83,2)</f>
        <v>0</v>
      </c>
      <c r="P83" s="258">
        <v>0</v>
      </c>
      <c r="Q83" s="258">
        <f>ROUND(E83*P83,2)</f>
        <v>0</v>
      </c>
      <c r="R83" s="258"/>
      <c r="S83" s="258" t="s">
        <v>120</v>
      </c>
      <c r="T83" s="259" t="s">
        <v>120</v>
      </c>
      <c r="U83" s="233">
        <v>0.60899999999999999</v>
      </c>
      <c r="V83" s="233">
        <f>ROUND(E83*U83,2)</f>
        <v>17.010000000000002</v>
      </c>
      <c r="W83" s="233"/>
      <c r="X83" s="233" t="s">
        <v>210</v>
      </c>
      <c r="Y83" s="214"/>
      <c r="Z83" s="214"/>
      <c r="AA83" s="214"/>
      <c r="AB83" s="214"/>
      <c r="AC83" s="214"/>
      <c r="AD83" s="214"/>
      <c r="AE83" s="214"/>
      <c r="AF83" s="214"/>
      <c r="AG83" s="214" t="s">
        <v>211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x14ac:dyDescent="0.2">
      <c r="A84" s="239" t="s">
        <v>115</v>
      </c>
      <c r="B84" s="240" t="s">
        <v>86</v>
      </c>
      <c r="C84" s="261" t="s">
        <v>87</v>
      </c>
      <c r="D84" s="241"/>
      <c r="E84" s="242"/>
      <c r="F84" s="243"/>
      <c r="G84" s="243">
        <f>SUMIF(AG85:AG109,"&lt;&gt;NOR",G85:G109)</f>
        <v>0</v>
      </c>
      <c r="H84" s="243"/>
      <c r="I84" s="243">
        <f>SUM(I85:I109)</f>
        <v>0</v>
      </c>
      <c r="J84" s="243"/>
      <c r="K84" s="243">
        <f>SUM(K85:K109)</f>
        <v>0</v>
      </c>
      <c r="L84" s="243"/>
      <c r="M84" s="243">
        <f>SUM(M85:M109)</f>
        <v>0</v>
      </c>
      <c r="N84" s="243"/>
      <c r="O84" s="243">
        <f>SUM(O85:O109)</f>
        <v>0.22999999999999998</v>
      </c>
      <c r="P84" s="243"/>
      <c r="Q84" s="243">
        <f>SUM(Q85:Q109)</f>
        <v>0</v>
      </c>
      <c r="R84" s="243"/>
      <c r="S84" s="243"/>
      <c r="T84" s="244"/>
      <c r="U84" s="238"/>
      <c r="V84" s="238">
        <f>SUM(V85:V109)</f>
        <v>17.459999999999997</v>
      </c>
      <c r="W84" s="238"/>
      <c r="X84" s="238"/>
      <c r="AG84" t="s">
        <v>116</v>
      </c>
    </row>
    <row r="85" spans="1:60" outlineLevel="1" x14ac:dyDescent="0.2">
      <c r="A85" s="245">
        <v>22</v>
      </c>
      <c r="B85" s="246" t="s">
        <v>212</v>
      </c>
      <c r="C85" s="262" t="s">
        <v>213</v>
      </c>
      <c r="D85" s="247" t="s">
        <v>214</v>
      </c>
      <c r="E85" s="248">
        <v>9.42</v>
      </c>
      <c r="F85" s="249"/>
      <c r="G85" s="250">
        <f>ROUND(E85*F85,2)</f>
        <v>0</v>
      </c>
      <c r="H85" s="249"/>
      <c r="I85" s="250">
        <f>ROUND(E85*H85,2)</f>
        <v>0</v>
      </c>
      <c r="J85" s="249"/>
      <c r="K85" s="250">
        <f>ROUND(E85*J85,2)</f>
        <v>0</v>
      </c>
      <c r="L85" s="250">
        <v>21</v>
      </c>
      <c r="M85" s="250">
        <f>G85*(1+L85/100)</f>
        <v>0</v>
      </c>
      <c r="N85" s="250">
        <v>6.0000000000000002E-5</v>
      </c>
      <c r="O85" s="250">
        <f>ROUND(E85*N85,2)</f>
        <v>0</v>
      </c>
      <c r="P85" s="250">
        <v>0</v>
      </c>
      <c r="Q85" s="250">
        <f>ROUND(E85*P85,2)</f>
        <v>0</v>
      </c>
      <c r="R85" s="250"/>
      <c r="S85" s="250" t="s">
        <v>120</v>
      </c>
      <c r="T85" s="251" t="s">
        <v>120</v>
      </c>
      <c r="U85" s="233">
        <v>0.221</v>
      </c>
      <c r="V85" s="233">
        <f>ROUND(E85*U85,2)</f>
        <v>2.08</v>
      </c>
      <c r="W85" s="233"/>
      <c r="X85" s="233" t="s">
        <v>121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122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3" t="s">
        <v>200</v>
      </c>
      <c r="D86" s="234"/>
      <c r="E86" s="235"/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4"/>
      <c r="Z86" s="214"/>
      <c r="AA86" s="214"/>
      <c r="AB86" s="214"/>
      <c r="AC86" s="214"/>
      <c r="AD86" s="214"/>
      <c r="AE86" s="214"/>
      <c r="AF86" s="214"/>
      <c r="AG86" s="214" t="s">
        <v>124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3" t="s">
        <v>215</v>
      </c>
      <c r="D87" s="234"/>
      <c r="E87" s="235">
        <v>9.42</v>
      </c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4"/>
      <c r="Z87" s="214"/>
      <c r="AA87" s="214"/>
      <c r="AB87" s="214"/>
      <c r="AC87" s="214"/>
      <c r="AD87" s="214"/>
      <c r="AE87" s="214"/>
      <c r="AF87" s="214"/>
      <c r="AG87" s="214" t="s">
        <v>124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45">
        <v>23</v>
      </c>
      <c r="B88" s="246" t="s">
        <v>216</v>
      </c>
      <c r="C88" s="262" t="s">
        <v>217</v>
      </c>
      <c r="D88" s="247" t="s">
        <v>214</v>
      </c>
      <c r="E88" s="248">
        <v>24.46</v>
      </c>
      <c r="F88" s="249"/>
      <c r="G88" s="250">
        <f>ROUND(E88*F88,2)</f>
        <v>0</v>
      </c>
      <c r="H88" s="249"/>
      <c r="I88" s="250">
        <f>ROUND(E88*H88,2)</f>
        <v>0</v>
      </c>
      <c r="J88" s="249"/>
      <c r="K88" s="250">
        <f>ROUND(E88*J88,2)</f>
        <v>0</v>
      </c>
      <c r="L88" s="250">
        <v>21</v>
      </c>
      <c r="M88" s="250">
        <f>G88*(1+L88/100)</f>
        <v>0</v>
      </c>
      <c r="N88" s="250">
        <v>5.0000000000000002E-5</v>
      </c>
      <c r="O88" s="250">
        <f>ROUND(E88*N88,2)</f>
        <v>0</v>
      </c>
      <c r="P88" s="250">
        <v>0</v>
      </c>
      <c r="Q88" s="250">
        <f>ROUND(E88*P88,2)</f>
        <v>0</v>
      </c>
      <c r="R88" s="250"/>
      <c r="S88" s="250" t="s">
        <v>120</v>
      </c>
      <c r="T88" s="251" t="s">
        <v>120</v>
      </c>
      <c r="U88" s="233">
        <v>0.1</v>
      </c>
      <c r="V88" s="233">
        <f>ROUND(E88*U88,2)</f>
        <v>2.4500000000000002</v>
      </c>
      <c r="W88" s="233"/>
      <c r="X88" s="233" t="s">
        <v>121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122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3" t="s">
        <v>200</v>
      </c>
      <c r="D89" s="234"/>
      <c r="E89" s="235"/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4"/>
      <c r="Z89" s="214"/>
      <c r="AA89" s="214"/>
      <c r="AB89" s="214"/>
      <c r="AC89" s="214"/>
      <c r="AD89" s="214"/>
      <c r="AE89" s="214"/>
      <c r="AF89" s="214"/>
      <c r="AG89" s="214" t="s">
        <v>124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63" t="s">
        <v>218</v>
      </c>
      <c r="D90" s="234"/>
      <c r="E90" s="235">
        <v>24.46</v>
      </c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14"/>
      <c r="Z90" s="214"/>
      <c r="AA90" s="214"/>
      <c r="AB90" s="214"/>
      <c r="AC90" s="214"/>
      <c r="AD90" s="214"/>
      <c r="AE90" s="214"/>
      <c r="AF90" s="214"/>
      <c r="AG90" s="214" t="s">
        <v>124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45">
        <v>24</v>
      </c>
      <c r="B91" s="246" t="s">
        <v>219</v>
      </c>
      <c r="C91" s="262" t="s">
        <v>220</v>
      </c>
      <c r="D91" s="247" t="s">
        <v>214</v>
      </c>
      <c r="E91" s="248">
        <v>145.08000000000001</v>
      </c>
      <c r="F91" s="249"/>
      <c r="G91" s="250">
        <f>ROUND(E91*F91,2)</f>
        <v>0</v>
      </c>
      <c r="H91" s="249"/>
      <c r="I91" s="250">
        <f>ROUND(E91*H91,2)</f>
        <v>0</v>
      </c>
      <c r="J91" s="249"/>
      <c r="K91" s="250">
        <f>ROUND(E91*J91,2)</f>
        <v>0</v>
      </c>
      <c r="L91" s="250">
        <v>21</v>
      </c>
      <c r="M91" s="250">
        <f>G91*(1+L91/100)</f>
        <v>0</v>
      </c>
      <c r="N91" s="250">
        <v>5.0000000000000002E-5</v>
      </c>
      <c r="O91" s="250">
        <f>ROUND(E91*N91,2)</f>
        <v>0.01</v>
      </c>
      <c r="P91" s="250">
        <v>0</v>
      </c>
      <c r="Q91" s="250">
        <f>ROUND(E91*P91,2)</f>
        <v>0</v>
      </c>
      <c r="R91" s="250"/>
      <c r="S91" s="250" t="s">
        <v>120</v>
      </c>
      <c r="T91" s="251" t="s">
        <v>120</v>
      </c>
      <c r="U91" s="233">
        <v>8.4000000000000005E-2</v>
      </c>
      <c r="V91" s="233">
        <f>ROUND(E91*U91,2)</f>
        <v>12.19</v>
      </c>
      <c r="W91" s="233"/>
      <c r="X91" s="233" t="s">
        <v>121</v>
      </c>
      <c r="Y91" s="214"/>
      <c r="Z91" s="214"/>
      <c r="AA91" s="214"/>
      <c r="AB91" s="214"/>
      <c r="AC91" s="214"/>
      <c r="AD91" s="214"/>
      <c r="AE91" s="214"/>
      <c r="AF91" s="214"/>
      <c r="AG91" s="214" t="s">
        <v>122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63" t="s">
        <v>200</v>
      </c>
      <c r="D92" s="234"/>
      <c r="E92" s="235"/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14"/>
      <c r="Z92" s="214"/>
      <c r="AA92" s="214"/>
      <c r="AB92" s="214"/>
      <c r="AC92" s="214"/>
      <c r="AD92" s="214"/>
      <c r="AE92" s="214"/>
      <c r="AF92" s="214"/>
      <c r="AG92" s="214" t="s">
        <v>124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63" t="s">
        <v>221</v>
      </c>
      <c r="D93" s="234"/>
      <c r="E93" s="235">
        <v>145.08000000000001</v>
      </c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14"/>
      <c r="Z93" s="214"/>
      <c r="AA93" s="214"/>
      <c r="AB93" s="214"/>
      <c r="AC93" s="214"/>
      <c r="AD93" s="214"/>
      <c r="AE93" s="214"/>
      <c r="AF93" s="214"/>
      <c r="AG93" s="214" t="s">
        <v>124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45">
        <v>25</v>
      </c>
      <c r="B94" s="246" t="s">
        <v>222</v>
      </c>
      <c r="C94" s="262" t="s">
        <v>223</v>
      </c>
      <c r="D94" s="247" t="s">
        <v>148</v>
      </c>
      <c r="E94" s="248">
        <v>9.8899999999999995E-3</v>
      </c>
      <c r="F94" s="249"/>
      <c r="G94" s="250">
        <f>ROUND(E94*F94,2)</f>
        <v>0</v>
      </c>
      <c r="H94" s="249"/>
      <c r="I94" s="250">
        <f>ROUND(E94*H94,2)</f>
        <v>0</v>
      </c>
      <c r="J94" s="249"/>
      <c r="K94" s="250">
        <f>ROUND(E94*J94,2)</f>
        <v>0</v>
      </c>
      <c r="L94" s="250">
        <v>21</v>
      </c>
      <c r="M94" s="250">
        <f>G94*(1+L94/100)</f>
        <v>0</v>
      </c>
      <c r="N94" s="250">
        <v>1</v>
      </c>
      <c r="O94" s="250">
        <f>ROUND(E94*N94,2)</f>
        <v>0.01</v>
      </c>
      <c r="P94" s="250">
        <v>0</v>
      </c>
      <c r="Q94" s="250">
        <f>ROUND(E94*P94,2)</f>
        <v>0</v>
      </c>
      <c r="R94" s="250" t="s">
        <v>149</v>
      </c>
      <c r="S94" s="250" t="s">
        <v>120</v>
      </c>
      <c r="T94" s="251" t="s">
        <v>120</v>
      </c>
      <c r="U94" s="233">
        <v>0</v>
      </c>
      <c r="V94" s="233">
        <f>ROUND(E94*U94,2)</f>
        <v>0</v>
      </c>
      <c r="W94" s="233"/>
      <c r="X94" s="233" t="s">
        <v>150</v>
      </c>
      <c r="Y94" s="214"/>
      <c r="Z94" s="214"/>
      <c r="AA94" s="214"/>
      <c r="AB94" s="214"/>
      <c r="AC94" s="214"/>
      <c r="AD94" s="214"/>
      <c r="AE94" s="214"/>
      <c r="AF94" s="214"/>
      <c r="AG94" s="214" t="s">
        <v>151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3" t="s">
        <v>200</v>
      </c>
      <c r="D95" s="234"/>
      <c r="E95" s="235"/>
      <c r="F95" s="233"/>
      <c r="G95" s="233"/>
      <c r="H95" s="233"/>
      <c r="I95" s="233"/>
      <c r="J95" s="233"/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14"/>
      <c r="Z95" s="214"/>
      <c r="AA95" s="214"/>
      <c r="AB95" s="214"/>
      <c r="AC95" s="214"/>
      <c r="AD95" s="214"/>
      <c r="AE95" s="214"/>
      <c r="AF95" s="214"/>
      <c r="AG95" s="214" t="s">
        <v>124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1"/>
      <c r="B96" s="232"/>
      <c r="C96" s="263" t="s">
        <v>224</v>
      </c>
      <c r="D96" s="234"/>
      <c r="E96" s="235">
        <v>9.4199999999999996E-3</v>
      </c>
      <c r="F96" s="233"/>
      <c r="G96" s="233"/>
      <c r="H96" s="233"/>
      <c r="I96" s="233"/>
      <c r="J96" s="233"/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14"/>
      <c r="Z96" s="214"/>
      <c r="AA96" s="214"/>
      <c r="AB96" s="214"/>
      <c r="AC96" s="214"/>
      <c r="AD96" s="214"/>
      <c r="AE96" s="214"/>
      <c r="AF96" s="214"/>
      <c r="AG96" s="214" t="s">
        <v>124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1"/>
      <c r="B97" s="232"/>
      <c r="C97" s="265" t="s">
        <v>225</v>
      </c>
      <c r="D97" s="236"/>
      <c r="E97" s="237">
        <v>4.6999999999999999E-4</v>
      </c>
      <c r="F97" s="233"/>
      <c r="G97" s="233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14"/>
      <c r="Z97" s="214"/>
      <c r="AA97" s="214"/>
      <c r="AB97" s="214"/>
      <c r="AC97" s="214"/>
      <c r="AD97" s="214"/>
      <c r="AE97" s="214"/>
      <c r="AF97" s="214"/>
      <c r="AG97" s="214" t="s">
        <v>124</v>
      </c>
      <c r="AH97" s="214">
        <v>4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ht="22.5" outlineLevel="1" x14ac:dyDescent="0.2">
      <c r="A98" s="245">
        <v>26</v>
      </c>
      <c r="B98" s="246" t="s">
        <v>226</v>
      </c>
      <c r="C98" s="262" t="s">
        <v>227</v>
      </c>
      <c r="D98" s="247" t="s">
        <v>148</v>
      </c>
      <c r="E98" s="248">
        <v>0.17802000000000001</v>
      </c>
      <c r="F98" s="249"/>
      <c r="G98" s="250">
        <f>ROUND(E98*F98,2)</f>
        <v>0</v>
      </c>
      <c r="H98" s="249"/>
      <c r="I98" s="250">
        <f>ROUND(E98*H98,2)</f>
        <v>0</v>
      </c>
      <c r="J98" s="249"/>
      <c r="K98" s="250">
        <f>ROUND(E98*J98,2)</f>
        <v>0</v>
      </c>
      <c r="L98" s="250">
        <v>21</v>
      </c>
      <c r="M98" s="250">
        <f>G98*(1+L98/100)</f>
        <v>0</v>
      </c>
      <c r="N98" s="250">
        <v>1</v>
      </c>
      <c r="O98" s="250">
        <f>ROUND(E98*N98,2)</f>
        <v>0.18</v>
      </c>
      <c r="P98" s="250">
        <v>0</v>
      </c>
      <c r="Q98" s="250">
        <f>ROUND(E98*P98,2)</f>
        <v>0</v>
      </c>
      <c r="R98" s="250"/>
      <c r="S98" s="250" t="s">
        <v>204</v>
      </c>
      <c r="T98" s="251" t="s">
        <v>120</v>
      </c>
      <c r="U98" s="233">
        <v>0</v>
      </c>
      <c r="V98" s="233">
        <f>ROUND(E98*U98,2)</f>
        <v>0</v>
      </c>
      <c r="W98" s="233"/>
      <c r="X98" s="233" t="s">
        <v>150</v>
      </c>
      <c r="Y98" s="214"/>
      <c r="Z98" s="214"/>
      <c r="AA98" s="214"/>
      <c r="AB98" s="214"/>
      <c r="AC98" s="214"/>
      <c r="AD98" s="214"/>
      <c r="AE98" s="214"/>
      <c r="AF98" s="214"/>
      <c r="AG98" s="214" t="s">
        <v>151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/>
      <c r="B99" s="232"/>
      <c r="C99" s="263" t="s">
        <v>200</v>
      </c>
      <c r="D99" s="234"/>
      <c r="E99" s="235"/>
      <c r="F99" s="233"/>
      <c r="G99" s="233"/>
      <c r="H99" s="233"/>
      <c r="I99" s="233"/>
      <c r="J99" s="233"/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14"/>
      <c r="Z99" s="214"/>
      <c r="AA99" s="214"/>
      <c r="AB99" s="214"/>
      <c r="AC99" s="214"/>
      <c r="AD99" s="214"/>
      <c r="AE99" s="214"/>
      <c r="AF99" s="214"/>
      <c r="AG99" s="214" t="s">
        <v>124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63" t="s">
        <v>228</v>
      </c>
      <c r="D100" s="234"/>
      <c r="E100" s="235">
        <v>2.4459999999999999E-2</v>
      </c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124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/>
      <c r="B101" s="232"/>
      <c r="C101" s="263" t="s">
        <v>229</v>
      </c>
      <c r="D101" s="234"/>
      <c r="E101" s="235">
        <v>0.14507999999999999</v>
      </c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124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1"/>
      <c r="B102" s="232"/>
      <c r="C102" s="265" t="s">
        <v>225</v>
      </c>
      <c r="D102" s="236"/>
      <c r="E102" s="237">
        <v>8.4799999999999997E-3</v>
      </c>
      <c r="F102" s="233"/>
      <c r="G102" s="233"/>
      <c r="H102" s="233"/>
      <c r="I102" s="233"/>
      <c r="J102" s="233"/>
      <c r="K102" s="233"/>
      <c r="L102" s="233"/>
      <c r="M102" s="233"/>
      <c r="N102" s="233"/>
      <c r="O102" s="233"/>
      <c r="P102" s="233"/>
      <c r="Q102" s="233"/>
      <c r="R102" s="233"/>
      <c r="S102" s="233"/>
      <c r="T102" s="233"/>
      <c r="U102" s="233"/>
      <c r="V102" s="233"/>
      <c r="W102" s="233"/>
      <c r="X102" s="23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124</v>
      </c>
      <c r="AH102" s="214">
        <v>4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45">
        <v>27</v>
      </c>
      <c r="B103" s="246" t="s">
        <v>230</v>
      </c>
      <c r="C103" s="262" t="s">
        <v>231</v>
      </c>
      <c r="D103" s="247" t="s">
        <v>214</v>
      </c>
      <c r="E103" s="248">
        <v>26.844000000000001</v>
      </c>
      <c r="F103" s="249"/>
      <c r="G103" s="250">
        <f>ROUND(E103*F103,2)</f>
        <v>0</v>
      </c>
      <c r="H103" s="249"/>
      <c r="I103" s="250">
        <f>ROUND(E103*H103,2)</f>
        <v>0</v>
      </c>
      <c r="J103" s="249"/>
      <c r="K103" s="250">
        <f>ROUND(E103*J103,2)</f>
        <v>0</v>
      </c>
      <c r="L103" s="250">
        <v>21</v>
      </c>
      <c r="M103" s="250">
        <f>G103*(1+L103/100)</f>
        <v>0</v>
      </c>
      <c r="N103" s="250">
        <v>1E-3</v>
      </c>
      <c r="O103" s="250">
        <f>ROUND(E103*N103,2)</f>
        <v>0.03</v>
      </c>
      <c r="P103" s="250">
        <v>0</v>
      </c>
      <c r="Q103" s="250">
        <f>ROUND(E103*P103,2)</f>
        <v>0</v>
      </c>
      <c r="R103" s="250" t="s">
        <v>149</v>
      </c>
      <c r="S103" s="250" t="s">
        <v>120</v>
      </c>
      <c r="T103" s="251" t="s">
        <v>120</v>
      </c>
      <c r="U103" s="233">
        <v>0</v>
      </c>
      <c r="V103" s="233">
        <f>ROUND(E103*U103,2)</f>
        <v>0</v>
      </c>
      <c r="W103" s="233"/>
      <c r="X103" s="233" t="s">
        <v>150</v>
      </c>
      <c r="Y103" s="214"/>
      <c r="Z103" s="214"/>
      <c r="AA103" s="214"/>
      <c r="AB103" s="214"/>
      <c r="AC103" s="214"/>
      <c r="AD103" s="214"/>
      <c r="AE103" s="214"/>
      <c r="AF103" s="214"/>
      <c r="AG103" s="214" t="s">
        <v>151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/>
      <c r="B104" s="232"/>
      <c r="C104" s="263" t="s">
        <v>200</v>
      </c>
      <c r="D104" s="234"/>
      <c r="E104" s="235"/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  <c r="P104" s="233"/>
      <c r="Q104" s="233"/>
      <c r="R104" s="233"/>
      <c r="S104" s="233"/>
      <c r="T104" s="233"/>
      <c r="U104" s="233"/>
      <c r="V104" s="233"/>
      <c r="W104" s="233"/>
      <c r="X104" s="23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124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3" t="s">
        <v>232</v>
      </c>
      <c r="D105" s="234"/>
      <c r="E105" s="235">
        <v>26.844000000000001</v>
      </c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124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ht="22.5" outlineLevel="1" x14ac:dyDescent="0.2">
      <c r="A106" s="245">
        <v>28</v>
      </c>
      <c r="B106" s="246" t="s">
        <v>233</v>
      </c>
      <c r="C106" s="262" t="s">
        <v>234</v>
      </c>
      <c r="D106" s="247" t="s">
        <v>214</v>
      </c>
      <c r="E106" s="248">
        <v>178.96</v>
      </c>
      <c r="F106" s="249"/>
      <c r="G106" s="250">
        <f>ROUND(E106*F106,2)</f>
        <v>0</v>
      </c>
      <c r="H106" s="249"/>
      <c r="I106" s="250">
        <f>ROUND(E106*H106,2)</f>
        <v>0</v>
      </c>
      <c r="J106" s="249"/>
      <c r="K106" s="250">
        <f>ROUND(E106*J106,2)</f>
        <v>0</v>
      </c>
      <c r="L106" s="250">
        <v>21</v>
      </c>
      <c r="M106" s="250">
        <f>G106*(1+L106/100)</f>
        <v>0</v>
      </c>
      <c r="N106" s="250">
        <v>0</v>
      </c>
      <c r="O106" s="250">
        <f>ROUND(E106*N106,2)</f>
        <v>0</v>
      </c>
      <c r="P106" s="250">
        <v>0</v>
      </c>
      <c r="Q106" s="250">
        <f>ROUND(E106*P106,2)</f>
        <v>0</v>
      </c>
      <c r="R106" s="250"/>
      <c r="S106" s="250" t="s">
        <v>204</v>
      </c>
      <c r="T106" s="251" t="s">
        <v>144</v>
      </c>
      <c r="U106" s="233">
        <v>0</v>
      </c>
      <c r="V106" s="233">
        <f>ROUND(E106*U106,2)</f>
        <v>0</v>
      </c>
      <c r="W106" s="233"/>
      <c r="X106" s="233" t="s">
        <v>150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151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63" t="s">
        <v>200</v>
      </c>
      <c r="D107" s="234"/>
      <c r="E107" s="235"/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124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3" t="s">
        <v>235</v>
      </c>
      <c r="D108" s="234"/>
      <c r="E108" s="235">
        <v>178.96</v>
      </c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124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45">
        <v>29</v>
      </c>
      <c r="B109" s="246" t="s">
        <v>236</v>
      </c>
      <c r="C109" s="262" t="s">
        <v>237</v>
      </c>
      <c r="D109" s="247" t="s">
        <v>148</v>
      </c>
      <c r="E109" s="248">
        <v>0.2238</v>
      </c>
      <c r="F109" s="249"/>
      <c r="G109" s="250">
        <f>ROUND(E109*F109,2)</f>
        <v>0</v>
      </c>
      <c r="H109" s="249"/>
      <c r="I109" s="250">
        <f>ROUND(E109*H109,2)</f>
        <v>0</v>
      </c>
      <c r="J109" s="249"/>
      <c r="K109" s="250">
        <f>ROUND(E109*J109,2)</f>
        <v>0</v>
      </c>
      <c r="L109" s="250">
        <v>21</v>
      </c>
      <c r="M109" s="250">
        <f>G109*(1+L109/100)</f>
        <v>0</v>
      </c>
      <c r="N109" s="250">
        <v>0</v>
      </c>
      <c r="O109" s="250">
        <f>ROUND(E109*N109,2)</f>
        <v>0</v>
      </c>
      <c r="P109" s="250">
        <v>0</v>
      </c>
      <c r="Q109" s="250">
        <f>ROUND(E109*P109,2)</f>
        <v>0</v>
      </c>
      <c r="R109" s="250"/>
      <c r="S109" s="250" t="s">
        <v>120</v>
      </c>
      <c r="T109" s="251" t="s">
        <v>120</v>
      </c>
      <c r="U109" s="233">
        <v>3.327</v>
      </c>
      <c r="V109" s="233">
        <f>ROUND(E109*U109,2)</f>
        <v>0.74</v>
      </c>
      <c r="W109" s="233"/>
      <c r="X109" s="233" t="s">
        <v>210</v>
      </c>
      <c r="Y109" s="214"/>
      <c r="Z109" s="214"/>
      <c r="AA109" s="214"/>
      <c r="AB109" s="214"/>
      <c r="AC109" s="214"/>
      <c r="AD109" s="214"/>
      <c r="AE109" s="214"/>
      <c r="AF109" s="214"/>
      <c r="AG109" s="214" t="s">
        <v>211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x14ac:dyDescent="0.2">
      <c r="A110" s="3"/>
      <c r="B110" s="4"/>
      <c r="C110" s="267"/>
      <c r="D110" s="6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AE110">
        <v>15</v>
      </c>
      <c r="AF110">
        <v>21</v>
      </c>
      <c r="AG110" t="s">
        <v>102</v>
      </c>
    </row>
    <row r="111" spans="1:60" x14ac:dyDescent="0.2">
      <c r="A111" s="217"/>
      <c r="B111" s="218" t="s">
        <v>31</v>
      </c>
      <c r="C111" s="268"/>
      <c r="D111" s="219"/>
      <c r="E111" s="220"/>
      <c r="F111" s="220"/>
      <c r="G111" s="260">
        <f>G8+G31+G62+G72+G82+G84</f>
        <v>0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AE111">
        <f>SUMIF(L7:L109,AE110,G7:G109)</f>
        <v>0</v>
      </c>
      <c r="AF111">
        <f>SUMIF(L7:L109,AF110,G7:G109)</f>
        <v>0</v>
      </c>
      <c r="AG111" t="s">
        <v>238</v>
      </c>
    </row>
    <row r="112" spans="1:60" x14ac:dyDescent="0.2">
      <c r="A112" s="3"/>
      <c r="B112" s="4"/>
      <c r="C112" s="267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33" x14ac:dyDescent="0.2">
      <c r="A113" s="3"/>
      <c r="B113" s="4"/>
      <c r="C113" s="267"/>
      <c r="D113" s="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33" x14ac:dyDescent="0.2">
      <c r="A114" s="221" t="s">
        <v>239</v>
      </c>
      <c r="B114" s="221"/>
      <c r="C114" s="269"/>
      <c r="D114" s="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33" x14ac:dyDescent="0.2">
      <c r="A115" s="222"/>
      <c r="B115" s="223"/>
      <c r="C115" s="270"/>
      <c r="D115" s="223"/>
      <c r="E115" s="223"/>
      <c r="F115" s="223"/>
      <c r="G115" s="224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AG115" t="s">
        <v>240</v>
      </c>
    </row>
    <row r="116" spans="1:33" x14ac:dyDescent="0.2">
      <c r="A116" s="225"/>
      <c r="B116" s="226"/>
      <c r="C116" s="271"/>
      <c r="D116" s="226"/>
      <c r="E116" s="226"/>
      <c r="F116" s="226"/>
      <c r="G116" s="227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33" x14ac:dyDescent="0.2">
      <c r="A117" s="225"/>
      <c r="B117" s="226"/>
      <c r="C117" s="271"/>
      <c r="D117" s="226"/>
      <c r="E117" s="226"/>
      <c r="F117" s="226"/>
      <c r="G117" s="227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33" x14ac:dyDescent="0.2">
      <c r="A118" s="225"/>
      <c r="B118" s="226"/>
      <c r="C118" s="271"/>
      <c r="D118" s="226"/>
      <c r="E118" s="226"/>
      <c r="F118" s="226"/>
      <c r="G118" s="227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33" x14ac:dyDescent="0.2">
      <c r="A119" s="228"/>
      <c r="B119" s="229"/>
      <c r="C119" s="272"/>
      <c r="D119" s="229"/>
      <c r="E119" s="229"/>
      <c r="F119" s="229"/>
      <c r="G119" s="230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33" x14ac:dyDescent="0.2">
      <c r="A120" s="3"/>
      <c r="B120" s="4"/>
      <c r="C120" s="267"/>
      <c r="D120" s="6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33" x14ac:dyDescent="0.2">
      <c r="C121" s="273"/>
      <c r="D121" s="10"/>
      <c r="AG121" t="s">
        <v>241</v>
      </c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0">
    <mergeCell ref="A1:G1"/>
    <mergeCell ref="C2:G2"/>
    <mergeCell ref="C3:G3"/>
    <mergeCell ref="C4:G4"/>
    <mergeCell ref="A114:C114"/>
    <mergeCell ref="A115:G119"/>
    <mergeCell ref="C17:G17"/>
    <mergeCell ref="C52:G52"/>
    <mergeCell ref="C64:G64"/>
    <mergeCell ref="C68:G6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04 1b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04 1b Pol'!Názvy_tisku</vt:lpstr>
      <vt:lpstr>oadresa</vt:lpstr>
      <vt:lpstr>Stavba!Objednatel</vt:lpstr>
      <vt:lpstr>Stavba!Objekt</vt:lpstr>
      <vt:lpstr>'SO 04 1b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2020-04-17T11:33:44Z</dcterms:modified>
</cp:coreProperties>
</file>